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P:\WMU  GA\Girls Camp 2018\"/>
    </mc:Choice>
  </mc:AlternateContent>
  <bookViews>
    <workbookView xWindow="0" yWindow="0" windowWidth="15600" windowHeight="8196" tabRatio="761"/>
  </bookViews>
  <sheets>
    <sheet name="Church Info, Deposits Balances" sheetId="1" r:id="rId1"/>
    <sheet name="Female Campers" sheetId="2" r:id="rId2"/>
    <sheet name="Reg Changes" sheetId="4" r:id="rId3"/>
    <sheet name="Binder Requirement" sheetId="5" r:id="rId4"/>
    <sheet name="Camp Check List" sheetId="6" r:id="rId5"/>
  </sheets>
  <definedNames>
    <definedName name="_xlnm.Print_Area" localSheetId="0">'Church Info, Deposits Balances'!$A$1:$M$29</definedName>
    <definedName name="_xlnm.Print_Area" localSheetId="1">'Female Campers'!$A$1:$W$32</definedName>
    <definedName name="_xlnm.Print_Area" localSheetId="2">'Reg Changes'!$A$1:$X$33</definedName>
  </definedNames>
  <calcPr calcId="171027"/>
</workbook>
</file>

<file path=xl/calcChain.xml><?xml version="1.0" encoding="utf-8"?>
<calcChain xmlns="http://schemas.openxmlformats.org/spreadsheetml/2006/main">
  <c r="L31" i="1" l="1"/>
  <c r="L30" i="1"/>
  <c r="J28" i="1"/>
  <c r="I28" i="1"/>
  <c r="H28" i="1"/>
  <c r="G28" i="1"/>
  <c r="F28" i="1"/>
  <c r="E28" i="1"/>
  <c r="D28" i="1"/>
  <c r="C28" i="1"/>
  <c r="B28" i="1"/>
  <c r="C19" i="1" l="1"/>
  <c r="C24" i="1"/>
  <c r="C18" i="1"/>
  <c r="Q28" i="2"/>
  <c r="I32" i="2"/>
  <c r="D14" i="1"/>
  <c r="Q20" i="2"/>
  <c r="Q22" i="4"/>
  <c r="L33" i="4"/>
  <c r="K33" i="4"/>
  <c r="J33" i="4"/>
  <c r="I33" i="4"/>
  <c r="H33" i="4"/>
  <c r="G33" i="4"/>
  <c r="F33" i="4"/>
  <c r="E33" i="4"/>
  <c r="M33" i="4"/>
  <c r="D33" i="4"/>
  <c r="R29" i="4"/>
  <c r="Q29" i="4"/>
  <c r="D29" i="4"/>
  <c r="S22" i="4"/>
  <c r="R22" i="4"/>
  <c r="P22" i="4"/>
  <c r="O22" i="4"/>
  <c r="N22" i="4"/>
  <c r="M22" i="4"/>
  <c r="L22" i="4"/>
  <c r="K22" i="4"/>
  <c r="J22" i="4"/>
  <c r="I22" i="4"/>
  <c r="H22" i="4"/>
  <c r="G22" i="4"/>
  <c r="F22" i="4"/>
  <c r="E22" i="4"/>
  <c r="D22" i="4"/>
  <c r="D31" i="4"/>
  <c r="B15" i="1"/>
  <c r="D15" i="1"/>
  <c r="C20" i="1"/>
  <c r="C14" i="1"/>
  <c r="C13" i="1"/>
  <c r="L32" i="2"/>
  <c r="K32" i="2"/>
  <c r="J32" i="2"/>
  <c r="H32" i="2"/>
  <c r="G32" i="2"/>
  <c r="F32" i="2"/>
  <c r="E32" i="2"/>
  <c r="D32" i="2"/>
  <c r="K28" i="1"/>
  <c r="D20" i="2"/>
  <c r="D30" i="2"/>
  <c r="S20" i="2"/>
  <c r="R20" i="2"/>
  <c r="W28" i="2"/>
  <c r="P20" i="2"/>
  <c r="O20" i="2"/>
  <c r="N20" i="2"/>
  <c r="M20" i="2"/>
  <c r="L20" i="2"/>
  <c r="K20" i="2"/>
  <c r="J20" i="2"/>
  <c r="I20" i="2"/>
  <c r="H20" i="2"/>
  <c r="G20" i="2"/>
  <c r="F20" i="2"/>
  <c r="E20" i="2"/>
  <c r="D28" i="2"/>
  <c r="D13" i="1"/>
  <c r="R28" i="2"/>
  <c r="M32" i="2"/>
  <c r="C15" i="1"/>
</calcChain>
</file>

<file path=xl/sharedStrings.xml><?xml version="1.0" encoding="utf-8"?>
<sst xmlns="http://schemas.openxmlformats.org/spreadsheetml/2006/main" count="220" uniqueCount="134">
  <si>
    <t>Church Contact NAME</t>
  </si>
  <si>
    <t>EMAIL ADDRESS</t>
  </si>
  <si>
    <t>phone number</t>
  </si>
  <si>
    <t>dep. Pd</t>
  </si>
  <si>
    <t>bal pd</t>
  </si>
  <si>
    <t>reg. form</t>
  </si>
  <si>
    <t>Comments – add / drop</t>
  </si>
  <si>
    <t>DATE OF CHANGE</t>
  </si>
  <si>
    <t>TOTAL</t>
  </si>
  <si>
    <t>YM</t>
  </si>
  <si>
    <t>YL</t>
  </si>
  <si>
    <t>AS</t>
  </si>
  <si>
    <t>AM</t>
  </si>
  <si>
    <t>AL</t>
  </si>
  <si>
    <t>AXL</t>
  </si>
  <si>
    <t>A2X</t>
  </si>
  <si>
    <t>A3X</t>
  </si>
  <si>
    <t>F</t>
  </si>
  <si>
    <t>bkgrd form</t>
  </si>
  <si>
    <t>test</t>
  </si>
  <si>
    <t>comments</t>
  </si>
  <si>
    <t>A2XL</t>
  </si>
  <si>
    <t>A3XL</t>
  </si>
  <si>
    <t>Church Name &amp; City</t>
  </si>
  <si>
    <t>PHONE # (work, home, and/or cell)</t>
  </si>
  <si>
    <t xml:space="preserve">Make check payable to San Jacinto Baptist Association and mail to P.O. Box 1533, Baytown, TX 77522-1533. </t>
  </si>
  <si>
    <t>Note which camp you are attending on the check. Final payment and original registration forms are due at check-in.</t>
  </si>
  <si>
    <t>M/F</t>
  </si>
  <si>
    <t>Sponsors</t>
  </si>
  <si>
    <t>shirt size</t>
  </si>
  <si>
    <t xml:space="preserve">Total T-shirts </t>
  </si>
  <si>
    <t xml:space="preserve">If final payment is made at camp, make check payable to Lake Tomahawk. </t>
  </si>
  <si>
    <t># of student campers</t>
  </si>
  <si>
    <t># of Adult sponsors</t>
  </si>
  <si>
    <t>Total Campers</t>
  </si>
  <si>
    <t># Campers</t>
  </si>
  <si>
    <t>Deposit Pd</t>
  </si>
  <si>
    <t>Date Pd</t>
  </si>
  <si>
    <t>Deposit summary</t>
  </si>
  <si>
    <t>Balance Due Summary</t>
  </si>
  <si>
    <t>Balance Due</t>
  </si>
  <si>
    <t>Less deposit</t>
  </si>
  <si>
    <t>Less payment</t>
  </si>
  <si>
    <t>TOTAL T-SHIRTS</t>
  </si>
  <si>
    <t>Dep. Pd</t>
  </si>
  <si>
    <t>Bal Pd</t>
  </si>
  <si>
    <t>SPONSOR TOTAL</t>
  </si>
  <si>
    <t>PLEASE MAKE REGISTRATION CHANGES ON THIS PAGE &amp; RESUBMIT (Check spelling of names)</t>
  </si>
  <si>
    <t>NOTE: Check spelling of names</t>
  </si>
  <si>
    <t>Total Female Campers</t>
  </si>
  <si>
    <t>By each name enter a "1" in the appropriate grade column, software will give total children by grade</t>
  </si>
  <si>
    <t>Money Due</t>
  </si>
  <si>
    <t>Girls Camp is grades 1-6</t>
  </si>
  <si>
    <t>Boys Camp is grades 1-12</t>
  </si>
  <si>
    <t>Preteen Camp is grades 3-6</t>
  </si>
  <si>
    <t>reg form</t>
  </si>
  <si>
    <t>form of pay</t>
  </si>
  <si>
    <t>By each name enter a "1" in the "F" column &amp; appropriate grade column, software will give total children</t>
  </si>
  <si>
    <t>YS</t>
  </si>
  <si>
    <t>Last Name</t>
  </si>
  <si>
    <t>First Name</t>
  </si>
  <si>
    <r>
      <t>1</t>
    </r>
    <r>
      <rPr>
        <b/>
        <vertAlign val="superscript"/>
        <sz val="10"/>
        <rFont val="Times New Roman"/>
        <family val="1"/>
      </rPr>
      <t>st</t>
    </r>
    <r>
      <rPr>
        <b/>
        <sz val="10"/>
        <rFont val="Times New Roman"/>
        <family val="1"/>
      </rPr>
      <t xml:space="preserve"> </t>
    </r>
  </si>
  <si>
    <r>
      <t>2</t>
    </r>
    <r>
      <rPr>
        <b/>
        <vertAlign val="superscript"/>
        <sz val="10"/>
        <rFont val="Times New Roman"/>
        <family val="1"/>
      </rPr>
      <t>nd</t>
    </r>
  </si>
  <si>
    <r>
      <t>3</t>
    </r>
    <r>
      <rPr>
        <b/>
        <vertAlign val="superscript"/>
        <sz val="10"/>
        <rFont val="Times New Roman"/>
        <family val="1"/>
      </rPr>
      <t>rd</t>
    </r>
  </si>
  <si>
    <r>
      <t>4</t>
    </r>
    <r>
      <rPr>
        <b/>
        <vertAlign val="superscript"/>
        <sz val="10"/>
        <rFont val="Times New Roman"/>
        <family val="1"/>
      </rPr>
      <t>th</t>
    </r>
  </si>
  <si>
    <r>
      <t>5</t>
    </r>
    <r>
      <rPr>
        <b/>
        <vertAlign val="superscript"/>
        <sz val="10"/>
        <rFont val="Times New Roman"/>
        <family val="1"/>
      </rPr>
      <t>th</t>
    </r>
  </si>
  <si>
    <r>
      <t>6</t>
    </r>
    <r>
      <rPr>
        <b/>
        <vertAlign val="superscript"/>
        <sz val="10"/>
        <rFont val="Times New Roman"/>
        <family val="1"/>
      </rPr>
      <t>th</t>
    </r>
  </si>
  <si>
    <r>
      <t>7</t>
    </r>
    <r>
      <rPr>
        <b/>
        <vertAlign val="superscript"/>
        <sz val="10"/>
        <rFont val="Times New Roman"/>
        <family val="1"/>
      </rPr>
      <t>th</t>
    </r>
  </si>
  <si>
    <r>
      <t>8</t>
    </r>
    <r>
      <rPr>
        <b/>
        <vertAlign val="superscript"/>
        <sz val="10"/>
        <rFont val="Times New Roman"/>
        <family val="1"/>
      </rPr>
      <t>th</t>
    </r>
  </si>
  <si>
    <r>
      <t>9</t>
    </r>
    <r>
      <rPr>
        <b/>
        <vertAlign val="superscript"/>
        <sz val="10"/>
        <rFont val="Times New Roman"/>
        <family val="1"/>
      </rPr>
      <t>th</t>
    </r>
  </si>
  <si>
    <r>
      <t>10</t>
    </r>
    <r>
      <rPr>
        <b/>
        <vertAlign val="superscript"/>
        <sz val="10"/>
        <rFont val="Times New Roman"/>
        <family val="1"/>
      </rPr>
      <t>th</t>
    </r>
  </si>
  <si>
    <r>
      <t>11</t>
    </r>
    <r>
      <rPr>
        <b/>
        <vertAlign val="superscript"/>
        <sz val="10"/>
        <rFont val="Times New Roman"/>
        <family val="1"/>
      </rPr>
      <t>th</t>
    </r>
  </si>
  <si>
    <r>
      <t>12</t>
    </r>
    <r>
      <rPr>
        <b/>
        <vertAlign val="superscript"/>
        <sz val="10"/>
        <rFont val="Times New Roman"/>
        <family val="1"/>
      </rPr>
      <t>th</t>
    </r>
  </si>
  <si>
    <t>Phone Number</t>
  </si>
  <si>
    <t>By each name enter a "1" in the "F" column, software will give total female sponsors</t>
  </si>
  <si>
    <t>X $50 deposit</t>
  </si>
  <si>
    <t>$50 deposit is non-refundable. It is transferable boy to boy or girl to girl but NOT camp to camp</t>
  </si>
  <si>
    <t>Girls' Camp Only</t>
  </si>
  <si>
    <t>Boys' Camp Only</t>
  </si>
  <si>
    <t>Preteen Camp Only</t>
  </si>
  <si>
    <t>Girls', Boy's, and Preteen Camps</t>
  </si>
  <si>
    <t>Girls' Camp and Boys' Camp</t>
  </si>
  <si>
    <t>Girls' Camp and Preteen Camp</t>
  </si>
  <si>
    <t>Boys' Camp and Preteen Camp</t>
  </si>
  <si>
    <t>Camp Attending (Girls, Boys, or Preteen ONLY - select from drop down menu in column C/D)</t>
  </si>
  <si>
    <t>CAMPER TOTAL</t>
  </si>
  <si>
    <t>Form of Pay</t>
  </si>
  <si>
    <t>Comments</t>
  </si>
  <si>
    <t>Total Check against deposits on other tabs, if 0 in balance</t>
  </si>
  <si>
    <t>Total Checked against shirts on other tabs; if 0 then in balance.</t>
  </si>
  <si>
    <r>
      <t xml:space="preserve">(Youth Camp is grades 6-12) </t>
    </r>
    <r>
      <rPr>
        <sz val="10"/>
        <color indexed="62"/>
        <rFont val="Arial"/>
        <family val="2"/>
      </rPr>
      <t>- requires a different form</t>
    </r>
  </si>
  <si>
    <t>Youth Camp is grades 6-12: requires a different form</t>
  </si>
  <si>
    <t>(Girls Camp is grades 1-6; $220 on or before May 11; $240 May 12 or after)</t>
  </si>
  <si>
    <t>(Boys Camp is grades 1-12 $220 on or before May 11; $240 May 12 or after)</t>
  </si>
  <si>
    <t>(Preteen Camp is grades 3-6; $220 on or before July 1 / $240 July 2 or after)</t>
  </si>
  <si>
    <t xml:space="preserve">Regular fee $220 X </t>
  </si>
  <si>
    <t xml:space="preserve">Late fee $240 X </t>
  </si>
  <si>
    <t>SHOT Record</t>
  </si>
  <si>
    <t>bkgrd test</t>
  </si>
  <si>
    <t>Lake Tomahawk Christian Retreat Center</t>
  </si>
  <si>
    <t>2018 Camp Check List</t>
  </si>
  <si>
    <t>Below is a list of the enclosed paperwork and forms that you will need to get ready for your camp. Some of these forms will need to be returned to the LTCRC office upon arrival of your camp. We want to ensure that you have a safe week and are able to enjoy every moment.</t>
  </si>
  <si>
    <r>
      <t xml:space="preserve">Red numbered items must be turned in to camp office upon your arrival at camp. </t>
    </r>
    <r>
      <rPr>
        <b/>
        <sz val="12"/>
        <rFont val="Arial"/>
        <family val="2"/>
      </rPr>
      <t>(Please note #3 which is a new state requirement.)</t>
    </r>
  </si>
  <si>
    <r>
      <t xml:space="preserve">1. </t>
    </r>
    <r>
      <rPr>
        <b/>
        <u/>
        <sz val="12"/>
        <rFont val="Arial"/>
        <family val="2"/>
      </rPr>
      <t>Contract:</t>
    </r>
    <r>
      <rPr>
        <sz val="12"/>
        <rFont val="Arial"/>
        <family val="2"/>
      </rPr>
      <t xml:space="preserve"> This is your copy for your records.</t>
    </r>
  </si>
  <si>
    <r>
      <rPr>
        <sz val="12"/>
        <color rgb="FFFF0000"/>
        <rFont val="Arial"/>
        <family val="2"/>
      </rPr>
      <t>2.</t>
    </r>
    <r>
      <rPr>
        <sz val="12"/>
        <rFont val="Arial"/>
        <family val="2"/>
      </rPr>
      <t xml:space="preserve"> </t>
    </r>
    <r>
      <rPr>
        <b/>
        <u/>
        <sz val="12"/>
        <rFont val="Arial"/>
        <family val="2"/>
      </rPr>
      <t>Student &amp; Adult Registration Medical/ Liability Release Form:</t>
    </r>
    <r>
      <rPr>
        <b/>
        <sz val="12"/>
        <rFont val="Arial"/>
        <family val="2"/>
      </rPr>
      <t xml:space="preserve"> </t>
    </r>
    <r>
      <rPr>
        <sz val="12"/>
        <rFont val="Arial"/>
        <family val="2"/>
      </rPr>
      <t>Copy and distribute to all prospective attendees including adult sponsors.</t>
    </r>
    <r>
      <rPr>
        <sz val="12"/>
        <color rgb="FFFF0000"/>
        <rFont val="Arial"/>
        <family val="2"/>
      </rPr>
      <t xml:space="preserve"> (These must be turned in to the office upon your arrival at camp.) Please put these in a 3 ring binder in alphabetical order.</t>
    </r>
  </si>
  <si>
    <r>
      <rPr>
        <sz val="12"/>
        <color rgb="FFFF0000"/>
        <rFont val="Arial"/>
        <family val="2"/>
      </rPr>
      <t xml:space="preserve">3. </t>
    </r>
    <r>
      <rPr>
        <b/>
        <u/>
        <sz val="12"/>
        <rFont val="Arial"/>
        <family val="2"/>
      </rPr>
      <t>Student Shot Record:</t>
    </r>
    <r>
      <rPr>
        <sz val="12"/>
        <rFont val="Arial"/>
        <family val="2"/>
      </rPr>
      <t xml:space="preserve"> ALL PERSONS 17 AND UNDER at camp are required to submit a </t>
    </r>
    <r>
      <rPr>
        <u/>
        <sz val="12"/>
        <rFont val="Arial"/>
        <family val="2"/>
      </rPr>
      <t>PRINTED</t>
    </r>
    <r>
      <rPr>
        <sz val="12"/>
        <rFont val="Arial"/>
        <family val="2"/>
      </rPr>
      <t xml:space="preserve"> copy of their shot record.</t>
    </r>
    <r>
      <rPr>
        <sz val="12"/>
        <color rgb="FFFF0000"/>
        <rFont val="Arial"/>
        <family val="2"/>
      </rPr>
      <t xml:space="preserve"> (The shot record must be attached to the back of the medical release and turned in to the office upon your arrival at camp.) Please put these in a 3 ring binder in alphabetical order.</t>
    </r>
  </si>
  <si>
    <r>
      <rPr>
        <sz val="12"/>
        <color rgb="FFFF0000"/>
        <rFont val="Arial"/>
        <family val="2"/>
      </rPr>
      <t>4.</t>
    </r>
    <r>
      <rPr>
        <sz val="12"/>
        <rFont val="Arial"/>
        <family val="2"/>
      </rPr>
      <t xml:space="preserve"> </t>
    </r>
    <r>
      <rPr>
        <b/>
        <u/>
        <sz val="12"/>
        <rFont val="Arial"/>
        <family val="2"/>
      </rPr>
      <t>Background check:</t>
    </r>
    <r>
      <rPr>
        <sz val="12"/>
        <rFont val="Arial"/>
        <family val="2"/>
      </rPr>
      <t xml:space="preserve"> ALL PERSONS 18 AND OLDER at camp (whether they are campers or sponsors) are required to submit a PRINTED copy of results from a national criminal AND national sex offender background check FOR THE CURRENT YEAR. </t>
    </r>
    <r>
      <rPr>
        <sz val="12"/>
        <color rgb="FFFF0000"/>
        <rFont val="Arial"/>
        <family val="2"/>
      </rPr>
      <t>(These background check results must be turned in to the office upon your arrival at camp.) Please put these in a 3 ring binder in alphabetical order.</t>
    </r>
  </si>
  <si>
    <r>
      <rPr>
        <sz val="12"/>
        <color rgb="FFFF0000"/>
        <rFont val="Arial"/>
        <family val="2"/>
      </rPr>
      <t>5.</t>
    </r>
    <r>
      <rPr>
        <sz val="12"/>
        <rFont val="Arial"/>
        <family val="2"/>
      </rPr>
      <t xml:space="preserve"> </t>
    </r>
    <r>
      <rPr>
        <b/>
        <u/>
        <sz val="12"/>
        <rFont val="Arial"/>
        <family val="2"/>
      </rPr>
      <t>Child Protection Training:</t>
    </r>
    <r>
      <rPr>
        <sz val="12"/>
        <rFont val="Arial"/>
        <family val="2"/>
      </rPr>
      <t xml:space="preserve"> Please complete the child protection training at your church and fill out a certificate of completion on ALL adult sponsors. </t>
    </r>
    <r>
      <rPr>
        <sz val="12"/>
        <color rgb="FFFF0000"/>
        <rFont val="Arial"/>
        <family val="2"/>
      </rPr>
      <t>(These certificates must be turned in to the office upon your arrival at LTCRC.) You must use the certificates in this packet.</t>
    </r>
  </si>
  <si>
    <r>
      <rPr>
        <sz val="12"/>
        <color rgb="FFFF0000"/>
        <rFont val="Arial"/>
        <family val="2"/>
      </rPr>
      <t>6.</t>
    </r>
    <r>
      <rPr>
        <sz val="12"/>
        <rFont val="Arial"/>
        <family val="2"/>
      </rPr>
      <t xml:space="preserve"> </t>
    </r>
    <r>
      <rPr>
        <b/>
        <u/>
        <sz val="12"/>
        <rFont val="Arial"/>
        <family val="2"/>
      </rPr>
      <t>Church Medication Contact Sheet:</t>
    </r>
    <r>
      <rPr>
        <sz val="12"/>
        <rFont val="Arial"/>
        <family val="2"/>
      </rPr>
      <t xml:space="preserve"> Please copy and distribute to each church who will be attending with you. Each church must complete this form for the nurse to better serve your campers who take medication while at camp. </t>
    </r>
    <r>
      <rPr>
        <sz val="12"/>
        <color rgb="FFFF0000"/>
        <rFont val="Arial"/>
        <family val="2"/>
      </rPr>
      <t>(These must be turned in to the office upon your arrival at camp.)</t>
    </r>
  </si>
  <si>
    <r>
      <rPr>
        <sz val="12"/>
        <color rgb="FFFF0000"/>
        <rFont val="Arial"/>
        <family val="2"/>
      </rPr>
      <t>7.</t>
    </r>
    <r>
      <rPr>
        <sz val="12"/>
        <rFont val="Arial"/>
        <family val="2"/>
      </rPr>
      <t xml:space="preserve"> </t>
    </r>
    <r>
      <rPr>
        <b/>
        <u/>
        <sz val="12"/>
        <rFont val="Arial"/>
        <family val="2"/>
      </rPr>
      <t>Camper Medication Form:</t>
    </r>
    <r>
      <rPr>
        <sz val="12"/>
        <rFont val="Arial"/>
        <family val="2"/>
      </rPr>
      <t xml:space="preserve"> Please copy and distribute to each church who will be attending with you so they may copy and distribute to each camper (adult and student) who is bringing medication. Each camper (adult and student) who is bringing medication must complete this form and put it along with medication in a zip-lock bag. All medications must be in their original RX bottles. </t>
    </r>
    <r>
      <rPr>
        <sz val="12"/>
        <color rgb="FFFF0000"/>
        <rFont val="Arial"/>
        <family val="2"/>
      </rPr>
      <t>(All these bags with form and medications must be turned in to nurse upon arrival at camp. Please organize bags by church.)</t>
    </r>
  </si>
  <si>
    <r>
      <t xml:space="preserve">8. </t>
    </r>
    <r>
      <rPr>
        <b/>
        <u/>
        <sz val="12"/>
        <rFont val="Arial"/>
        <family val="2"/>
      </rPr>
      <t>LTCRC Policies and Procedures:</t>
    </r>
    <r>
      <rPr>
        <sz val="12"/>
        <rFont val="Arial"/>
        <family val="2"/>
      </rPr>
      <t xml:space="preserve"> Copy and distribute to ALL prospective attendees including adult sponsors.</t>
    </r>
  </si>
  <si>
    <t>9. Notify the LTCRC office of your final estimated numbers 5 days in advance of your arrival. Please pay on arrival at the LTCRC camp office.</t>
  </si>
  <si>
    <t>We look forward to meeting you and are excited about all the wonderful things that you will experience in your camp. Please do not hesitate to contact me if I can help you in any way to get ready for your camp.</t>
  </si>
  <si>
    <t>Angie Dickens</t>
  </si>
  <si>
    <t>Administrative Assistant/ Reservations, Lake Tomahawk Christian Retreat Center</t>
  </si>
  <si>
    <t>angie@laketomahawk.org</t>
  </si>
  <si>
    <t>1-800-522-6720</t>
  </si>
  <si>
    <t xml:space="preserve">Hello Summer Camp Church Coordinators, </t>
  </si>
  <si>
    <t xml:space="preserve">I hope this finds you all doing well and getting ready for an awesome summer camp.  We are very excited here at Lake Tomahawk and are already in preparations for a great summer season.  We are so looking forward to seeing what God has planned for all who pass through our camp and through your ministry.  </t>
  </si>
  <si>
    <t>So in preparation for a great summer, here are some details and some attachments for your camp:</t>
  </si>
  <si>
    <t>1. The first attachment is the Camp Check List so you can reference what you need to turn in to us when you arrive. This letter gives very detailed information on everything which must be turned in upon arrival.   </t>
  </si>
  <si>
    <t xml:space="preserve">2. Make sure to complete the Student or Adult Registration Medical / Liability Release Forms for each person in your group.  Every person on campus must have this form with all proper signatures filled out with complete information included. All students must also have a shot record included with this form.  </t>
  </si>
  <si>
    <r>
      <t xml:space="preserve">3. Please put your Student Medical Releases and Shot Records together in a three ring binder in </t>
    </r>
    <r>
      <rPr>
        <u/>
        <sz val="14"/>
        <rFont val="Century Gothic"/>
        <family val="2"/>
      </rPr>
      <t>alphabetical order</t>
    </r>
    <r>
      <rPr>
        <sz val="14"/>
        <rFont val="Century Gothic"/>
        <family val="2"/>
      </rPr>
      <t xml:space="preserve">.  Please be sure all Medical Releases have signatures of both student and parent or legal guardian </t>
    </r>
    <r>
      <rPr>
        <u/>
        <sz val="14"/>
        <rFont val="Century Gothic"/>
        <family val="2"/>
      </rPr>
      <t>(If not, there will be a delay in campers’ starting their camp activities)</t>
    </r>
    <r>
      <rPr>
        <sz val="14"/>
        <rFont val="Century Gothic"/>
        <family val="2"/>
      </rPr>
      <t xml:space="preserve">.  </t>
    </r>
    <r>
      <rPr>
        <u/>
        <sz val="14"/>
        <rFont val="Century Gothic"/>
        <family val="2"/>
      </rPr>
      <t>Also you must have a background check on all students who are 18 or older</t>
    </r>
    <r>
      <rPr>
        <sz val="14"/>
        <rFont val="Century Gothic"/>
        <family val="2"/>
      </rPr>
      <t xml:space="preserve">.  </t>
    </r>
  </si>
  <si>
    <t>4. Please put each Adult Medical Release, Child Protection Certificate and Background Check (current year) together and then place them in alphabetical order in the back of binder (behind students).  This makes for a quick reference for our nursing staff to access your student or sponsor’s file in case of emergency.</t>
  </si>
  <si>
    <r>
      <t xml:space="preserve">5. You must use </t>
    </r>
    <r>
      <rPr>
        <u/>
        <sz val="14"/>
        <rFont val="Century Gothic"/>
        <family val="2"/>
      </rPr>
      <t>the Child Protection Certificate</t>
    </r>
    <r>
      <rPr>
        <sz val="14"/>
        <rFont val="Century Gothic"/>
        <family val="2"/>
      </rPr>
      <t xml:space="preserve"> found on the San Jacinto Baptist Association website www.sanjacintobaptist.com for each adult sponsor you are bringing. </t>
    </r>
  </si>
  <si>
    <t>6. On the Church Medication Sheet, list each camper who is taking medication and their medication information. Give us a copy and make sure your sponsors have copies so they can help your campers remember their medications. Make sure to list girls and boys on different sheets since they will be in different dorms. It is very important to get these meds dispensed to each child. </t>
  </si>
  <si>
    <t xml:space="preserve">7. The Camper Medication Form needs to be completed for each camper if they are bringing medication to camp.  All medications must be in their original RX bottles. (Make sure all the medication bags have their form and medications which must be turned in to nurse upon arrival at camp.) The Camp Check List gives specific details for this form also.  </t>
  </si>
  <si>
    <r>
      <t xml:space="preserve">8. Create a cover page which clearly displays your church name, number of students attending and number of adults attending (e.g. First Church, 275 students &amp; 30 adults). This completed binder is due </t>
    </r>
    <r>
      <rPr>
        <u/>
        <sz val="14"/>
        <rFont val="Century Gothic"/>
        <family val="2"/>
      </rPr>
      <t>immediately upon arrival</t>
    </r>
    <r>
      <rPr>
        <sz val="14"/>
        <rFont val="Century Gothic"/>
        <family val="2"/>
      </rPr>
      <t xml:space="preserve"> with all forms properly filled out and with appropriate annual background checks for 2018 for each sponsor. We will not be able to start camp activities until this binder is completely checked and deemed ready by LT staff.  </t>
    </r>
  </si>
  <si>
    <t>If you have any questions, please contact me and I will be glad to help.  We look forward to seeing your group at camp this summer and we are ready to help you in any way. We will also be praying for your group.</t>
  </si>
  <si>
    <t xml:space="preserve">Blessings, </t>
  </si>
  <si>
    <t>Administrative Assistant/ Reservations</t>
  </si>
  <si>
    <t xml:space="preserve">Lake Tomahawk Christian Retreat Center   </t>
  </si>
  <si>
    <t>www.laketomahawk.org</t>
  </si>
  <si>
    <t>800.522.6720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</si>
</sst>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
    <numFmt numFmtId="165" formatCode="\$#,##0.00;[Red]\$#,##0.00"/>
    <numFmt numFmtId="166" formatCode="_(\$* #,##0.00_);_(\$* \(#,##0.00\);_(\$* \-??_);_(@_)"/>
    <numFmt numFmtId="168" formatCode="&quot;$&quot;#,##0.00"/>
    <numFmt numFmtId="169" formatCode="m/d/yy;@"/>
  </numFmts>
  <fonts count="28">
    <font>
      <sz val="10"/>
      <name val="Arial"/>
      <family val="2"/>
    </font>
    <font>
      <b/>
      <u/>
      <sz val="10"/>
      <name val="Arial"/>
      <family val="2"/>
    </font>
    <font>
      <b/>
      <sz val="10"/>
      <name val="Arial"/>
      <family val="2"/>
    </font>
    <font>
      <u/>
      <sz val="10"/>
      <name val="Arial"/>
      <family val="2"/>
    </font>
    <font>
      <sz val="10"/>
      <name val="Arial"/>
      <family val="2"/>
    </font>
    <font>
      <sz val="10"/>
      <name val="Times New Roman"/>
      <family val="1"/>
    </font>
    <font>
      <b/>
      <sz val="10"/>
      <name val="Times New Roman"/>
      <family val="1"/>
    </font>
    <font>
      <b/>
      <u/>
      <sz val="10"/>
      <name val="Times New Roman"/>
      <family val="1"/>
    </font>
    <font>
      <b/>
      <vertAlign val="superscript"/>
      <sz val="10"/>
      <name val="Times New Roman"/>
      <family val="1"/>
    </font>
    <font>
      <u/>
      <sz val="10"/>
      <name val="Times New Roman"/>
      <family val="1"/>
    </font>
    <font>
      <sz val="8"/>
      <name val="Arial"/>
      <family val="2"/>
    </font>
    <font>
      <b/>
      <sz val="14"/>
      <name val="Arial"/>
      <family val="2"/>
    </font>
    <font>
      <sz val="16"/>
      <name val="Times New Roman"/>
      <family val="1"/>
    </font>
    <font>
      <sz val="13"/>
      <name val="Arial"/>
      <family val="2"/>
    </font>
    <font>
      <sz val="10"/>
      <color indexed="62"/>
      <name val="Arial"/>
      <family val="2"/>
    </font>
    <font>
      <u/>
      <sz val="10"/>
      <color theme="10"/>
      <name val="Arial"/>
      <family val="2"/>
    </font>
    <font>
      <sz val="10"/>
      <color rgb="FFC00000"/>
      <name val="Times New Roman"/>
      <family val="1"/>
    </font>
    <font>
      <b/>
      <sz val="12"/>
      <name val="Arial"/>
      <family val="2"/>
    </font>
    <font>
      <sz val="12"/>
      <name val="Arial"/>
      <family val="2"/>
    </font>
    <font>
      <b/>
      <u/>
      <sz val="12"/>
      <name val="Arial"/>
      <family val="2"/>
    </font>
    <font>
      <sz val="12"/>
      <color rgb="FFFF0000"/>
      <name val="Arial"/>
      <family val="2"/>
    </font>
    <font>
      <u/>
      <sz val="12"/>
      <name val="Arial"/>
      <family val="2"/>
    </font>
    <font>
      <u/>
      <sz val="12"/>
      <color theme="10"/>
      <name val="Arial"/>
      <family val="2"/>
    </font>
    <font>
      <sz val="14"/>
      <name val="Century Gothic"/>
      <family val="2"/>
    </font>
    <font>
      <u/>
      <sz val="14"/>
      <name val="Century Gothic"/>
      <family val="2"/>
    </font>
    <font>
      <sz val="18"/>
      <name val="AR BERKLEY"/>
    </font>
    <font>
      <u/>
      <sz val="14"/>
      <name val="Arial"/>
      <family val="2"/>
    </font>
    <font>
      <sz val="9"/>
      <color rgb="FFC00000"/>
      <name val="Times New Roman"/>
      <family val="1"/>
    </font>
  </fonts>
  <fills count="7">
    <fill>
      <patternFill patternType="none"/>
    </fill>
    <fill>
      <patternFill patternType="gray125"/>
    </fill>
    <fill>
      <patternFill patternType="solid">
        <fgColor theme="6" tint="0.79998168889431442"/>
        <bgColor indexed="64"/>
      </patternFill>
    </fill>
    <fill>
      <patternFill patternType="solid">
        <fgColor rgb="FFEFE1ED"/>
        <bgColor indexed="64"/>
      </patternFill>
    </fill>
    <fill>
      <patternFill patternType="solid">
        <fgColor theme="9" tint="0.79998168889431442"/>
        <bgColor indexed="64"/>
      </patternFill>
    </fill>
    <fill>
      <patternFill patternType="solid">
        <fgColor rgb="FFFFCCFF"/>
        <bgColor indexed="64"/>
      </patternFill>
    </fill>
    <fill>
      <patternFill patternType="solid">
        <fgColor theme="6" tint="0.59999389629810485"/>
        <bgColor indexed="64"/>
      </patternFill>
    </fill>
  </fills>
  <borders count="6">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right/>
      <top/>
      <bottom style="double">
        <color indexed="64"/>
      </bottom>
      <diagonal/>
    </border>
  </borders>
  <cellStyleXfs count="3">
    <xf numFmtId="0" fontId="0" fillId="0" borderId="0"/>
    <xf numFmtId="166" fontId="4" fillId="0" borderId="0" applyFill="0" applyBorder="0" applyAlignment="0" applyProtection="0"/>
    <xf numFmtId="0" fontId="15" fillId="0" borderId="0" applyNumberFormat="0" applyFill="0" applyBorder="0" applyAlignment="0" applyProtection="0">
      <alignment vertical="top"/>
      <protection locked="0"/>
    </xf>
  </cellStyleXfs>
  <cellXfs count="110">
    <xf numFmtId="0" fontId="0" fillId="0" borderId="0" xfId="0"/>
    <xf numFmtId="164" fontId="0" fillId="0" borderId="0" xfId="0" applyNumberFormat="1"/>
    <xf numFmtId="0" fontId="1" fillId="0" borderId="0" xfId="0" applyFont="1"/>
    <xf numFmtId="164" fontId="1" fillId="0" borderId="0" xfId="0" applyNumberFormat="1" applyFont="1"/>
    <xf numFmtId="0" fontId="1" fillId="0" borderId="0" xfId="0" applyFont="1" applyAlignment="1">
      <alignment wrapText="1"/>
    </xf>
    <xf numFmtId="0" fontId="0" fillId="0" borderId="0" xfId="0" applyFont="1"/>
    <xf numFmtId="165" fontId="0" fillId="0" borderId="0" xfId="0" applyNumberFormat="1"/>
    <xf numFmtId="0" fontId="0" fillId="0" borderId="0" xfId="0" applyFont="1" applyFill="1"/>
    <xf numFmtId="0" fontId="2" fillId="0" borderId="0" xfId="0" applyFont="1"/>
    <xf numFmtId="0" fontId="0" fillId="0" borderId="0" xfId="0" applyAlignment="1">
      <alignment wrapText="1"/>
    </xf>
    <xf numFmtId="0" fontId="0" fillId="0" borderId="0" xfId="0" applyFont="1" applyAlignment="1">
      <alignment horizontal="center"/>
    </xf>
    <xf numFmtId="0" fontId="0" fillId="0" borderId="0" xfId="0" applyFont="1" applyAlignment="1">
      <alignment horizontal="center" wrapText="1"/>
    </xf>
    <xf numFmtId="0" fontId="2" fillId="0" borderId="1" xfId="0" applyFont="1" applyBorder="1"/>
    <xf numFmtId="0" fontId="0" fillId="0" borderId="1" xfId="0" applyBorder="1"/>
    <xf numFmtId="0" fontId="2" fillId="0" borderId="2" xfId="0" applyFont="1" applyBorder="1"/>
    <xf numFmtId="0" fontId="2" fillId="0" borderId="2" xfId="0" applyFont="1" applyBorder="1" applyAlignment="1">
      <alignment wrapText="1"/>
    </xf>
    <xf numFmtId="0" fontId="2" fillId="0" borderId="2" xfId="0" applyFont="1" applyBorder="1" applyAlignment="1">
      <alignment horizontal="center"/>
    </xf>
    <xf numFmtId="164" fontId="2" fillId="0" borderId="2" xfId="0" applyNumberFormat="1" applyFont="1" applyBorder="1" applyAlignment="1">
      <alignment horizontal="center"/>
    </xf>
    <xf numFmtId="0" fontId="3" fillId="0" borderId="0" xfId="0" applyFont="1" applyAlignment="1">
      <alignment horizontal="center"/>
    </xf>
    <xf numFmtId="0" fontId="1" fillId="0" borderId="2" xfId="0" applyFont="1" applyBorder="1"/>
    <xf numFmtId="0" fontId="0" fillId="0" borderId="2" xfId="0" applyFont="1" applyBorder="1"/>
    <xf numFmtId="169" fontId="0" fillId="0" borderId="0" xfId="0" applyNumberFormat="1" applyFont="1"/>
    <xf numFmtId="0" fontId="5" fillId="0" borderId="0" xfId="0" applyFont="1"/>
    <xf numFmtId="0" fontId="5" fillId="0" borderId="2" xfId="0" applyFont="1" applyBorder="1"/>
    <xf numFmtId="0" fontId="6" fillId="0" borderId="1" xfId="0" applyFont="1" applyBorder="1"/>
    <xf numFmtId="0" fontId="5" fillId="0" borderId="1" xfId="0" applyFont="1" applyBorder="1"/>
    <xf numFmtId="0" fontId="7" fillId="0" borderId="0" xfId="0" applyFont="1"/>
    <xf numFmtId="164" fontId="7" fillId="0" borderId="0" xfId="0" applyNumberFormat="1" applyFont="1"/>
    <xf numFmtId="0" fontId="6" fillId="0" borderId="0" xfId="0" applyFont="1"/>
    <xf numFmtId="0" fontId="6" fillId="0" borderId="0" xfId="0" applyFont="1" applyAlignment="1">
      <alignment horizontal="center" wrapText="1"/>
    </xf>
    <xf numFmtId="164" fontId="5" fillId="0" borderId="0" xfId="0" applyNumberFormat="1" applyFont="1"/>
    <xf numFmtId="0" fontId="6" fillId="0" borderId="3" xfId="0" applyFont="1" applyBorder="1"/>
    <xf numFmtId="0" fontId="5" fillId="0" borderId="3" xfId="0" applyFont="1" applyBorder="1"/>
    <xf numFmtId="0" fontId="6" fillId="0" borderId="0" xfId="0" applyFont="1" applyBorder="1"/>
    <xf numFmtId="0" fontId="5" fillId="0" borderId="0" xfId="0" applyFont="1" applyBorder="1"/>
    <xf numFmtId="0" fontId="7" fillId="0" borderId="0" xfId="0" applyFont="1" applyAlignment="1">
      <alignment horizontal="center" wrapText="1"/>
    </xf>
    <xf numFmtId="0" fontId="6" fillId="0" borderId="2" xfId="0" applyFont="1" applyBorder="1" applyAlignment="1">
      <alignment wrapText="1"/>
    </xf>
    <xf numFmtId="0" fontId="5" fillId="0" borderId="2" xfId="0" applyFont="1" applyBorder="1" applyAlignment="1">
      <alignment wrapText="1"/>
    </xf>
    <xf numFmtId="0" fontId="5" fillId="0" borderId="0" xfId="0" applyFont="1" applyBorder="1" applyAlignment="1">
      <alignment wrapText="1"/>
    </xf>
    <xf numFmtId="164" fontId="5" fillId="0" borderId="0" xfId="0" applyNumberFormat="1" applyFont="1" applyBorder="1"/>
    <xf numFmtId="0" fontId="5" fillId="0" borderId="1" xfId="0" applyFont="1" applyBorder="1" applyAlignment="1">
      <alignment wrapText="1"/>
    </xf>
    <xf numFmtId="0" fontId="6" fillId="0" borderId="2" xfId="0" applyFont="1" applyBorder="1" applyAlignment="1">
      <alignment horizontal="center"/>
    </xf>
    <xf numFmtId="0" fontId="6" fillId="0" borderId="2" xfId="0" applyFont="1" applyBorder="1" applyAlignment="1">
      <alignment horizontal="center" wrapText="1"/>
    </xf>
    <xf numFmtId="164" fontId="6" fillId="0" borderId="2" xfId="0" applyNumberFormat="1" applyFont="1" applyBorder="1" applyAlignment="1">
      <alignment horizontal="center" wrapText="1"/>
    </xf>
    <xf numFmtId="0" fontId="5" fillId="0" borderId="0" xfId="0" applyFont="1" applyAlignment="1">
      <alignment wrapText="1"/>
    </xf>
    <xf numFmtId="0" fontId="6" fillId="0" borderId="2" xfId="0" applyFont="1" applyBorder="1"/>
    <xf numFmtId="168" fontId="5" fillId="0" borderId="0" xfId="0" applyNumberFormat="1" applyFont="1" applyBorder="1"/>
    <xf numFmtId="0" fontId="6" fillId="0" borderId="0" xfId="0" applyFont="1" applyBorder="1" applyAlignment="1">
      <alignment horizontal="center"/>
    </xf>
    <xf numFmtId="0" fontId="6" fillId="0" borderId="0" xfId="0" applyFont="1" applyBorder="1" applyAlignment="1">
      <alignment horizontal="center" wrapText="1"/>
    </xf>
    <xf numFmtId="164" fontId="6" fillId="0" borderId="0" xfId="0" applyNumberFormat="1" applyFont="1" applyBorder="1" applyAlignment="1">
      <alignment horizontal="center"/>
    </xf>
    <xf numFmtId="1" fontId="5" fillId="0" borderId="0" xfId="0" applyNumberFormat="1" applyFont="1" applyBorder="1"/>
    <xf numFmtId="1" fontId="5" fillId="2" borderId="3" xfId="0" applyNumberFormat="1" applyFont="1" applyFill="1" applyBorder="1"/>
    <xf numFmtId="1" fontId="5" fillId="2" borderId="0" xfId="0" applyNumberFormat="1" applyFont="1" applyFill="1" applyBorder="1"/>
    <xf numFmtId="1" fontId="5" fillId="2" borderId="3" xfId="0" applyNumberFormat="1" applyFont="1" applyFill="1" applyBorder="1" applyAlignment="1">
      <alignment wrapText="1"/>
    </xf>
    <xf numFmtId="1" fontId="5" fillId="3" borderId="3" xfId="0" applyNumberFormat="1" applyFont="1" applyFill="1" applyBorder="1"/>
    <xf numFmtId="0" fontId="5" fillId="3" borderId="3" xfId="0" applyFont="1" applyFill="1" applyBorder="1"/>
    <xf numFmtId="0" fontId="5" fillId="3" borderId="3" xfId="0" applyFont="1" applyFill="1" applyBorder="1" applyAlignment="1">
      <alignment wrapText="1"/>
    </xf>
    <xf numFmtId="168" fontId="5" fillId="3" borderId="3" xfId="0" applyNumberFormat="1" applyFont="1" applyFill="1" applyBorder="1"/>
    <xf numFmtId="1" fontId="5" fillId="3" borderId="0" xfId="0" applyNumberFormat="1" applyFont="1" applyFill="1" applyBorder="1"/>
    <xf numFmtId="1" fontId="5" fillId="3" borderId="3" xfId="0" applyNumberFormat="1" applyFont="1" applyFill="1" applyBorder="1" applyAlignment="1">
      <alignment wrapText="1"/>
    </xf>
    <xf numFmtId="1" fontId="9" fillId="2" borderId="3" xfId="0" applyNumberFormat="1" applyFont="1" applyFill="1" applyBorder="1"/>
    <xf numFmtId="1" fontId="9" fillId="3" borderId="3" xfId="0" applyNumberFormat="1" applyFont="1" applyFill="1" applyBorder="1"/>
    <xf numFmtId="166" fontId="4" fillId="0" borderId="0" xfId="1"/>
    <xf numFmtId="166" fontId="4" fillId="0" borderId="2" xfId="1" applyBorder="1"/>
    <xf numFmtId="0" fontId="0" fillId="0" borderId="0" xfId="0" applyAlignment="1">
      <alignment horizontal="right"/>
    </xf>
    <xf numFmtId="0" fontId="2" fillId="0" borderId="4" xfId="0" applyFont="1" applyBorder="1" applyAlignment="1">
      <alignment horizontal="right"/>
    </xf>
    <xf numFmtId="0" fontId="16" fillId="0" borderId="0" xfId="0" applyFont="1"/>
    <xf numFmtId="1" fontId="5" fillId="0" borderId="1" xfId="0" applyNumberFormat="1" applyFont="1" applyBorder="1"/>
    <xf numFmtId="1" fontId="5" fillId="0" borderId="1" xfId="0" applyNumberFormat="1" applyFont="1" applyBorder="1" applyAlignment="1">
      <alignment wrapText="1"/>
    </xf>
    <xf numFmtId="3" fontId="5" fillId="0" borderId="1" xfId="0" applyNumberFormat="1" applyFont="1" applyBorder="1"/>
    <xf numFmtId="1" fontId="5" fillId="0" borderId="1" xfId="1" applyNumberFormat="1" applyFont="1" applyFill="1" applyBorder="1" applyAlignment="1" applyProtection="1"/>
    <xf numFmtId="0" fontId="6" fillId="0" borderId="5" xfId="0" applyFont="1" applyBorder="1"/>
    <xf numFmtId="0" fontId="5" fillId="0" borderId="5" xfId="0" applyFont="1" applyBorder="1"/>
    <xf numFmtId="1" fontId="5" fillId="0" borderId="1" xfId="0" applyNumberFormat="1" applyFont="1" applyBorder="1" applyAlignment="1">
      <alignment horizontal="center"/>
    </xf>
    <xf numFmtId="164" fontId="5" fillId="0" borderId="1" xfId="0" applyNumberFormat="1" applyFont="1" applyBorder="1"/>
    <xf numFmtId="1" fontId="5" fillId="2" borderId="5" xfId="0" applyNumberFormat="1" applyFont="1" applyFill="1" applyBorder="1"/>
    <xf numFmtId="0" fontId="5" fillId="2" borderId="5" xfId="0" applyFont="1" applyFill="1" applyBorder="1"/>
    <xf numFmtId="0" fontId="5" fillId="2" borderId="5" xfId="0" applyFont="1" applyFill="1" applyBorder="1" applyAlignment="1">
      <alignment wrapText="1"/>
    </xf>
    <xf numFmtId="1" fontId="0" fillId="4" borderId="0" xfId="0" applyNumberFormat="1" applyFill="1"/>
    <xf numFmtId="0" fontId="0" fillId="4" borderId="0" xfId="0" applyFill="1"/>
    <xf numFmtId="166" fontId="4" fillId="4" borderId="0" xfId="1" applyFill="1"/>
    <xf numFmtId="0" fontId="0" fillId="4" borderId="0" xfId="0" applyFont="1" applyFill="1"/>
    <xf numFmtId="1" fontId="5" fillId="0" borderId="1" xfId="0" applyNumberFormat="1" applyFont="1" applyBorder="1" applyAlignment="1">
      <alignment horizontal="right"/>
    </xf>
    <xf numFmtId="1" fontId="5" fillId="3" borderId="3" xfId="0" applyNumberFormat="1" applyFont="1" applyFill="1" applyBorder="1" applyAlignment="1">
      <alignment horizontal="right"/>
    </xf>
    <xf numFmtId="0" fontId="0" fillId="0" borderId="0" xfId="0" applyFont="1" applyAlignment="1">
      <alignment wrapText="1"/>
    </xf>
    <xf numFmtId="0" fontId="5" fillId="0" borderId="1" xfId="0" applyFont="1" applyBorder="1" applyAlignment="1">
      <alignment horizontal="center"/>
    </xf>
    <xf numFmtId="0" fontId="13" fillId="0" borderId="1" xfId="0" applyFont="1" applyBorder="1" applyAlignment="1"/>
    <xf numFmtId="169" fontId="0" fillId="4" borderId="4" xfId="0" applyNumberFormat="1" applyFill="1" applyBorder="1"/>
    <xf numFmtId="0" fontId="6" fillId="5" borderId="2" xfId="0" applyFont="1" applyFill="1" applyBorder="1" applyAlignment="1">
      <alignment horizontal="center" wrapText="1"/>
    </xf>
    <xf numFmtId="0" fontId="6" fillId="6" borderId="0" xfId="0" applyFont="1" applyFill="1" applyBorder="1" applyAlignment="1">
      <alignment horizontal="center" wrapText="1"/>
    </xf>
    <xf numFmtId="0" fontId="2" fillId="0" borderId="2" xfId="0" applyFont="1" applyBorder="1" applyAlignment="1">
      <alignment horizontal="left" vertical="center" wrapText="1"/>
    </xf>
    <xf numFmtId="0" fontId="13" fillId="0" borderId="1" xfId="0" applyFont="1" applyBorder="1" applyAlignment="1">
      <alignment horizontal="left"/>
    </xf>
    <xf numFmtId="0" fontId="15" fillId="0" borderId="1" xfId="2" applyBorder="1" applyAlignment="1" applyProtection="1"/>
    <xf numFmtId="0" fontId="10" fillId="0" borderId="0" xfId="0" applyFont="1" applyAlignment="1">
      <alignment horizontal="center"/>
    </xf>
    <xf numFmtId="0" fontId="11" fillId="4" borderId="2" xfId="0" applyFont="1" applyFill="1" applyBorder="1" applyAlignment="1">
      <alignment horizontal="center" vertical="center"/>
    </xf>
    <xf numFmtId="0" fontId="0" fillId="0" borderId="0" xfId="0" applyAlignment="1">
      <alignment horizontal="center" wrapText="1"/>
    </xf>
    <xf numFmtId="0" fontId="6" fillId="0" borderId="2" xfId="0" applyFont="1" applyBorder="1" applyAlignment="1">
      <alignment horizontal="center"/>
    </xf>
    <xf numFmtId="1" fontId="12" fillId="3" borderId="3" xfId="0" applyNumberFormat="1" applyFont="1" applyFill="1" applyBorder="1" applyAlignment="1">
      <alignment horizontal="center"/>
    </xf>
    <xf numFmtId="0" fontId="11" fillId="2" borderId="2" xfId="0" applyFont="1" applyFill="1" applyBorder="1" applyAlignment="1">
      <alignment horizontal="center" vertical="center"/>
    </xf>
    <xf numFmtId="0" fontId="17" fillId="0" borderId="0" xfId="0" applyFont="1" applyAlignment="1">
      <alignment horizontal="center" wrapText="1"/>
    </xf>
    <xf numFmtId="0" fontId="18" fillId="0" borderId="0" xfId="0" applyFont="1"/>
    <xf numFmtId="0" fontId="18" fillId="0" borderId="0" xfId="0" applyFont="1" applyAlignment="1">
      <alignment horizontal="center" wrapText="1"/>
    </xf>
    <xf numFmtId="0" fontId="18" fillId="0" borderId="0" xfId="0" applyFont="1" applyAlignment="1">
      <alignment wrapText="1"/>
    </xf>
    <xf numFmtId="0" fontId="17" fillId="0" borderId="0" xfId="0" applyFont="1" applyAlignment="1">
      <alignment wrapText="1"/>
    </xf>
    <xf numFmtId="0" fontId="22" fillId="0" borderId="0" xfId="2" applyFont="1" applyAlignment="1" applyProtection="1">
      <alignment wrapText="1"/>
    </xf>
    <xf numFmtId="0" fontId="23" fillId="0" borderId="0" xfId="0" applyFont="1" applyAlignment="1">
      <alignment vertical="center" wrapText="1"/>
    </xf>
    <xf numFmtId="0" fontId="23" fillId="0" borderId="0" xfId="0" applyFont="1" applyAlignment="1">
      <alignment horizontal="left" vertical="center" wrapText="1"/>
    </xf>
    <xf numFmtId="0" fontId="25" fillId="0" borderId="0" xfId="0" applyFont="1" applyAlignment="1">
      <alignment vertical="center" wrapText="1"/>
    </xf>
    <xf numFmtId="0" fontId="26" fillId="0" borderId="0" xfId="2" applyFont="1" applyAlignment="1" applyProtection="1">
      <alignment vertical="center" wrapText="1"/>
    </xf>
    <xf numFmtId="0" fontId="27" fillId="0" borderId="0" xfId="0" applyFont="1"/>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160020</xdr:colOff>
      <xdr:row>4</xdr:row>
      <xdr:rowOff>53340</xdr:rowOff>
    </xdr:from>
    <xdr:to>
      <xdr:col>12</xdr:col>
      <xdr:colOff>581152</xdr:colOff>
      <xdr:row>7</xdr:row>
      <xdr:rowOff>76200</xdr:rowOff>
    </xdr:to>
    <xdr:pic>
      <xdr:nvPicPr>
        <xdr:cNvPr id="1041" name="Picture 2">
          <a:extLst>
            <a:ext uri="{FF2B5EF4-FFF2-40B4-BE49-F238E27FC236}">
              <a16:creationId xmlns:a16="http://schemas.microsoft.com/office/drawing/2014/main" id="{FA9B779D-E7D1-4634-9D35-9F93867FFD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26480" y="1600200"/>
          <a:ext cx="2425192" cy="708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548640</xdr:colOff>
      <xdr:row>0</xdr:row>
      <xdr:rowOff>60960</xdr:rowOff>
    </xdr:from>
    <xdr:to>
      <xdr:col>23</xdr:col>
      <xdr:colOff>17272</xdr:colOff>
      <xdr:row>2</xdr:row>
      <xdr:rowOff>60960</xdr:rowOff>
    </xdr:to>
    <xdr:pic>
      <xdr:nvPicPr>
        <xdr:cNvPr id="2" name="Picture 2">
          <a:extLst>
            <a:ext uri="{FF2B5EF4-FFF2-40B4-BE49-F238E27FC236}">
              <a16:creationId xmlns:a16="http://schemas.microsoft.com/office/drawing/2014/main" id="{9336D5AE-B21F-42C3-9522-B3793E61881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6300" y="60960"/>
          <a:ext cx="2425192" cy="708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laketomahawk.org/"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angie@laketomahawk.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06"/>
  <sheetViews>
    <sheetView tabSelected="1" zoomScaleNormal="100" workbookViewId="0">
      <selection sqref="A1:B1"/>
    </sheetView>
  </sheetViews>
  <sheetFormatPr defaultRowHeight="13.2"/>
  <cols>
    <col min="1" max="1" width="24.5546875" customWidth="1"/>
    <col min="2" max="2" width="12.109375" customWidth="1"/>
    <col min="3" max="3" width="11.88671875" customWidth="1"/>
    <col min="4" max="4" width="10.109375" bestFit="1" customWidth="1"/>
    <col min="5" max="5" width="7.6640625" bestFit="1" customWidth="1"/>
    <col min="6" max="6" width="8" customWidth="1"/>
    <col min="7" max="7" width="6.33203125" style="1" customWidth="1"/>
    <col min="8" max="8" width="6.33203125" customWidth="1"/>
    <col min="9" max="9" width="8" customWidth="1"/>
    <col min="10" max="10" width="6.33203125" customWidth="1"/>
    <col min="11" max="11" width="9.44140625" customWidth="1"/>
    <col min="12" max="12" width="5.44140625" customWidth="1"/>
    <col min="13" max="13" width="10" customWidth="1"/>
    <col min="14" max="14" width="10.44140625" customWidth="1"/>
    <col min="15" max="15" width="6.6640625" customWidth="1"/>
    <col min="16" max="16" width="5.33203125" customWidth="1"/>
    <col min="17" max="17" width="5.44140625" customWidth="1"/>
    <col min="18" max="18" width="5.109375" customWidth="1"/>
    <col min="19" max="19" width="5.44140625" customWidth="1"/>
    <col min="20" max="20" width="29" bestFit="1" customWidth="1"/>
    <col min="21" max="21" width="6.109375" customWidth="1"/>
    <col min="22" max="22" width="7.6640625" customWidth="1"/>
    <col min="23" max="23" width="5.6640625" customWidth="1"/>
    <col min="24" max="24" width="5.5546875" customWidth="1"/>
    <col min="25" max="25" width="6.109375" customWidth="1"/>
    <col min="26" max="26" width="6.88671875" customWidth="1"/>
  </cols>
  <sheetData>
    <row r="1" spans="1:27" ht="39" customHeight="1">
      <c r="A1" s="90" t="s">
        <v>84</v>
      </c>
      <c r="B1" s="90"/>
      <c r="C1" s="94" t="s">
        <v>77</v>
      </c>
      <c r="D1" s="94"/>
      <c r="E1" s="94"/>
      <c r="F1" s="94"/>
      <c r="G1" s="94"/>
      <c r="H1" s="94"/>
      <c r="I1" s="95" t="s">
        <v>92</v>
      </c>
      <c r="J1" s="95"/>
      <c r="K1" s="95"/>
      <c r="L1" s="95"/>
      <c r="M1" s="95"/>
    </row>
    <row r="2" spans="1:27" ht="27.75" customHeight="1">
      <c r="A2" s="12" t="s">
        <v>23</v>
      </c>
      <c r="B2" s="91"/>
      <c r="C2" s="91"/>
      <c r="D2" s="91"/>
      <c r="E2" s="91"/>
      <c r="F2" s="91"/>
      <c r="G2" s="91"/>
      <c r="H2" s="91"/>
      <c r="I2" s="95" t="s">
        <v>93</v>
      </c>
      <c r="J2" s="95"/>
      <c r="K2" s="95"/>
      <c r="L2" s="95"/>
      <c r="M2" s="95"/>
      <c r="W2" s="2"/>
      <c r="X2" s="2"/>
      <c r="Y2" s="2"/>
      <c r="Z2" s="2"/>
      <c r="AA2" s="2"/>
    </row>
    <row r="3" spans="1:27" ht="27.75" customHeight="1">
      <c r="A3" s="12" t="s">
        <v>0</v>
      </c>
      <c r="B3" s="91"/>
      <c r="C3" s="91"/>
      <c r="D3" s="91"/>
      <c r="E3" s="91"/>
      <c r="F3" s="91"/>
      <c r="G3" s="91"/>
      <c r="H3" s="91"/>
      <c r="I3" s="95" t="s">
        <v>94</v>
      </c>
      <c r="J3" s="95"/>
      <c r="K3" s="95"/>
      <c r="L3" s="95"/>
      <c r="M3" s="95"/>
      <c r="W3" s="2"/>
      <c r="X3" s="2"/>
      <c r="Y3" s="2"/>
      <c r="Z3" s="2"/>
      <c r="AA3" s="2"/>
    </row>
    <row r="4" spans="1:27" ht="27.75" customHeight="1">
      <c r="A4" s="15" t="s">
        <v>24</v>
      </c>
      <c r="B4" s="91"/>
      <c r="C4" s="91"/>
      <c r="D4" s="91"/>
      <c r="E4" s="91"/>
      <c r="F4" s="91"/>
      <c r="G4" s="91"/>
      <c r="H4" s="91"/>
      <c r="I4" s="95" t="s">
        <v>90</v>
      </c>
      <c r="J4" s="95"/>
      <c r="K4" s="95"/>
      <c r="L4" s="95"/>
      <c r="M4" s="95"/>
      <c r="W4" s="2"/>
      <c r="X4" s="2"/>
      <c r="Y4" s="2"/>
      <c r="Z4" s="2"/>
      <c r="AA4" s="2"/>
    </row>
    <row r="5" spans="1:27" ht="23.25" customHeight="1">
      <c r="A5" s="14" t="s">
        <v>1</v>
      </c>
      <c r="B5" s="92"/>
      <c r="C5" s="92"/>
      <c r="D5" s="92"/>
      <c r="E5" s="92"/>
      <c r="F5" s="92"/>
      <c r="G5" s="92"/>
      <c r="H5" s="92"/>
      <c r="I5" s="2"/>
      <c r="J5" s="2"/>
      <c r="K5" s="2"/>
      <c r="L5" s="2"/>
      <c r="W5" s="2"/>
      <c r="X5" s="2"/>
      <c r="Y5" s="2"/>
      <c r="Z5" s="2"/>
      <c r="AA5" s="2"/>
    </row>
    <row r="6" spans="1:27" ht="15.75" customHeight="1">
      <c r="A6" s="2"/>
      <c r="B6" s="2"/>
      <c r="C6" s="2"/>
      <c r="D6" s="2"/>
      <c r="E6" s="2"/>
      <c r="F6" s="2"/>
      <c r="G6" s="3"/>
      <c r="H6" s="2"/>
      <c r="I6" s="4"/>
      <c r="J6" s="4"/>
      <c r="K6" s="2"/>
      <c r="L6" s="2"/>
      <c r="W6" s="2"/>
      <c r="X6" s="2"/>
      <c r="Y6" s="2"/>
      <c r="Z6" s="2"/>
      <c r="AA6" s="2"/>
    </row>
    <row r="7" spans="1:27" ht="15.75" customHeight="1">
      <c r="A7" t="s">
        <v>76</v>
      </c>
      <c r="B7" s="2"/>
      <c r="C7" s="2"/>
      <c r="D7" s="2"/>
      <c r="E7" s="2"/>
      <c r="F7" s="2"/>
      <c r="G7" s="3"/>
      <c r="H7" s="2"/>
      <c r="I7" s="4"/>
      <c r="J7" s="4"/>
      <c r="K7" s="2"/>
      <c r="L7" s="2"/>
      <c r="W7" s="2"/>
      <c r="X7" s="2"/>
      <c r="Y7" s="2"/>
      <c r="Z7" s="2"/>
      <c r="AA7" s="2"/>
    </row>
    <row r="8" spans="1:27" ht="15.75" customHeight="1">
      <c r="A8" t="s">
        <v>25</v>
      </c>
      <c r="B8" s="2"/>
      <c r="C8" s="2"/>
      <c r="D8" s="2"/>
      <c r="E8" s="2"/>
      <c r="F8" s="2"/>
      <c r="G8" s="3"/>
      <c r="H8" s="2"/>
      <c r="I8" s="4"/>
      <c r="J8" s="4"/>
      <c r="K8" s="2"/>
      <c r="L8" s="2"/>
      <c r="W8" s="2"/>
      <c r="X8" s="2"/>
      <c r="Y8" s="2"/>
      <c r="Z8" s="2"/>
      <c r="AA8" s="2"/>
    </row>
    <row r="9" spans="1:27" ht="15.75" customHeight="1">
      <c r="A9" t="s">
        <v>26</v>
      </c>
      <c r="B9" s="2"/>
      <c r="C9" s="2"/>
      <c r="D9" s="2"/>
      <c r="E9" s="2"/>
      <c r="F9" s="2"/>
      <c r="G9" s="3"/>
      <c r="H9" s="2"/>
      <c r="I9" s="4"/>
      <c r="J9" s="4"/>
      <c r="K9" s="2"/>
      <c r="L9" s="2"/>
      <c r="W9" s="2"/>
      <c r="X9" s="2"/>
      <c r="Y9" s="2"/>
      <c r="Z9" s="2"/>
      <c r="AA9" s="2"/>
    </row>
    <row r="10" spans="1:27" ht="15.75" customHeight="1">
      <c r="A10" t="s">
        <v>31</v>
      </c>
      <c r="B10" s="2"/>
      <c r="C10" s="2"/>
      <c r="D10" s="2"/>
      <c r="E10" s="2"/>
      <c r="F10" s="2"/>
      <c r="G10" s="3"/>
      <c r="H10" s="2"/>
      <c r="I10" s="4"/>
      <c r="J10" s="4"/>
      <c r="K10" s="2"/>
      <c r="L10" s="2"/>
      <c r="W10" s="2"/>
      <c r="X10" s="2"/>
      <c r="Y10" s="2"/>
      <c r="Z10" s="2"/>
      <c r="AA10" s="2"/>
    </row>
    <row r="11" spans="1:27" ht="15" customHeight="1">
      <c r="B11" s="2"/>
      <c r="C11" s="2"/>
      <c r="D11" s="2"/>
      <c r="E11" s="2"/>
      <c r="F11" s="2"/>
      <c r="G11" s="3"/>
      <c r="H11" s="2"/>
      <c r="I11" s="4"/>
      <c r="J11" s="4"/>
      <c r="K11" s="2"/>
      <c r="L11" s="2"/>
      <c r="W11" s="2"/>
      <c r="X11" s="2"/>
      <c r="Y11" s="2"/>
      <c r="Z11" s="2"/>
      <c r="AA11" s="2"/>
    </row>
    <row r="12" spans="1:27" ht="24.75" customHeight="1">
      <c r="A12" s="64" t="s">
        <v>38</v>
      </c>
      <c r="B12" s="10" t="s">
        <v>35</v>
      </c>
      <c r="C12" t="s">
        <v>75</v>
      </c>
      <c r="D12" s="11" t="s">
        <v>36</v>
      </c>
      <c r="E12" s="11" t="s">
        <v>37</v>
      </c>
      <c r="F12" s="84" t="s">
        <v>86</v>
      </c>
      <c r="G12" s="3"/>
      <c r="H12" s="2"/>
      <c r="I12" s="4"/>
      <c r="J12" s="4"/>
      <c r="K12" s="2"/>
      <c r="L12" s="2"/>
      <c r="W12" s="2"/>
      <c r="X12" s="2"/>
      <c r="Y12" s="2"/>
      <c r="Z12" s="2"/>
      <c r="AA12" s="2"/>
    </row>
    <row r="13" spans="1:27" ht="15.75" customHeight="1">
      <c r="A13" s="64" t="s">
        <v>32</v>
      </c>
      <c r="B13" s="5"/>
      <c r="C13" s="62">
        <f>B13*50</f>
        <v>0</v>
      </c>
      <c r="D13" s="62">
        <f>B13*50</f>
        <v>0</v>
      </c>
      <c r="E13" s="21"/>
      <c r="F13" s="5"/>
      <c r="G13" s="3"/>
      <c r="H13" s="2"/>
      <c r="I13" s="4"/>
      <c r="J13" s="4"/>
      <c r="K13" s="2"/>
      <c r="L13" s="2"/>
      <c r="W13" s="2"/>
      <c r="X13" s="2"/>
      <c r="Y13" s="2"/>
      <c r="Z13" s="2"/>
      <c r="AA13" s="2"/>
    </row>
    <row r="14" spans="1:27" ht="15.75" customHeight="1">
      <c r="A14" s="64" t="s">
        <v>33</v>
      </c>
      <c r="B14" s="20"/>
      <c r="C14" s="63">
        <f>B14*50</f>
        <v>0</v>
      </c>
      <c r="D14" s="63">
        <f>B14*50</f>
        <v>0</v>
      </c>
      <c r="E14" s="21"/>
      <c r="F14" s="5"/>
      <c r="G14" s="3"/>
      <c r="H14" s="2"/>
      <c r="I14" s="4"/>
      <c r="J14" s="4"/>
      <c r="K14" s="2"/>
      <c r="L14" s="2"/>
      <c r="W14" s="2"/>
      <c r="X14" s="2"/>
      <c r="Y14" s="2"/>
      <c r="Z14" s="2"/>
      <c r="AA14" s="2"/>
    </row>
    <row r="15" spans="1:27" ht="15.75" customHeight="1">
      <c r="A15" s="64" t="s">
        <v>34</v>
      </c>
      <c r="B15" s="81">
        <f>SUM(B13+B14)</f>
        <v>0</v>
      </c>
      <c r="C15" s="80">
        <f>B15*50</f>
        <v>0</v>
      </c>
      <c r="D15" s="80">
        <f>B15*50</f>
        <v>0</v>
      </c>
      <c r="E15" s="87"/>
      <c r="F15" s="87"/>
      <c r="G15" s="3"/>
      <c r="H15" s="2"/>
      <c r="I15" s="4"/>
      <c r="J15" s="4"/>
      <c r="K15" s="2"/>
      <c r="L15" s="2"/>
      <c r="W15" s="2"/>
      <c r="X15" s="2"/>
      <c r="Y15" s="2"/>
      <c r="Z15" s="2"/>
      <c r="AA15" s="2"/>
    </row>
    <row r="16" spans="1:27" ht="15.75" customHeight="1">
      <c r="A16" s="64"/>
      <c r="B16" s="5"/>
      <c r="D16" s="5"/>
      <c r="E16" s="2"/>
      <c r="F16" s="2"/>
      <c r="G16" s="3"/>
      <c r="H16" s="2"/>
      <c r="I16" s="4"/>
      <c r="J16" s="4"/>
      <c r="K16" s="2"/>
      <c r="L16" s="2"/>
      <c r="W16" s="2"/>
      <c r="X16" s="2"/>
      <c r="Y16" s="2"/>
      <c r="Z16" s="2"/>
      <c r="AA16" s="2"/>
    </row>
    <row r="17" spans="1:29" ht="28.5" customHeight="1">
      <c r="A17" s="64" t="s">
        <v>39</v>
      </c>
      <c r="B17" s="5" t="s">
        <v>34</v>
      </c>
      <c r="C17" t="s">
        <v>51</v>
      </c>
      <c r="D17" s="5" t="s">
        <v>37</v>
      </c>
      <c r="E17" s="84" t="s">
        <v>86</v>
      </c>
      <c r="F17" s="2"/>
      <c r="G17" s="3"/>
      <c r="H17" s="2"/>
      <c r="I17" s="4"/>
      <c r="J17" s="4"/>
      <c r="K17" s="2"/>
      <c r="L17" s="2"/>
      <c r="W17" s="2"/>
      <c r="X17" s="2"/>
      <c r="Y17" s="2"/>
      <c r="Z17" s="2"/>
      <c r="AA17" s="2"/>
    </row>
    <row r="18" spans="1:29" ht="15.75" customHeight="1">
      <c r="A18" s="64" t="s">
        <v>95</v>
      </c>
      <c r="B18" s="5"/>
      <c r="C18" s="62">
        <f>B18*220</f>
        <v>0</v>
      </c>
      <c r="D18" s="8"/>
      <c r="E18" s="84"/>
      <c r="F18" s="2"/>
      <c r="G18" s="3"/>
      <c r="H18" s="2"/>
      <c r="I18" s="4"/>
      <c r="J18" s="4"/>
      <c r="K18" s="2"/>
      <c r="L18" s="2"/>
      <c r="W18" s="2"/>
      <c r="X18" s="2"/>
      <c r="Y18" s="2"/>
      <c r="Z18" s="2"/>
      <c r="AA18" s="2"/>
    </row>
    <row r="19" spans="1:29" ht="15.75" customHeight="1">
      <c r="A19" s="64" t="s">
        <v>96</v>
      </c>
      <c r="B19" s="5"/>
      <c r="C19" s="62">
        <f>B19*240</f>
        <v>0</v>
      </c>
      <c r="D19" s="8"/>
      <c r="E19" s="5"/>
      <c r="F19" s="2"/>
      <c r="G19" s="3"/>
      <c r="H19" s="2"/>
      <c r="I19" s="4"/>
      <c r="J19" s="4"/>
      <c r="K19" s="2"/>
      <c r="L19" s="2"/>
      <c r="W19" s="2"/>
      <c r="X19" s="2"/>
      <c r="Y19" s="2"/>
      <c r="Z19" s="2"/>
      <c r="AA19" s="2"/>
    </row>
    <row r="20" spans="1:29" ht="15.75" customHeight="1">
      <c r="A20" s="64" t="s">
        <v>41</v>
      </c>
      <c r="B20" s="2"/>
      <c r="C20" s="62">
        <f>-D15</f>
        <v>0</v>
      </c>
      <c r="D20" s="21"/>
      <c r="E20" s="21"/>
      <c r="F20" s="2"/>
      <c r="G20" s="3"/>
      <c r="H20" s="2"/>
      <c r="I20" s="4"/>
      <c r="J20" s="4"/>
      <c r="K20" s="2"/>
      <c r="L20" s="2"/>
      <c r="W20" s="2"/>
      <c r="X20" s="2"/>
      <c r="Y20" s="2"/>
      <c r="Z20" s="2"/>
      <c r="AA20" s="2"/>
    </row>
    <row r="21" spans="1:29" ht="15.75" customHeight="1">
      <c r="A21" s="64" t="s">
        <v>42</v>
      </c>
      <c r="B21" s="2"/>
      <c r="C21" s="62">
        <v>0</v>
      </c>
      <c r="D21" s="8"/>
      <c r="E21" s="2"/>
      <c r="F21" s="2"/>
      <c r="G21" s="3"/>
      <c r="H21" s="2"/>
      <c r="I21" s="4"/>
      <c r="J21" s="4"/>
      <c r="K21" s="2"/>
      <c r="L21" s="2"/>
      <c r="W21" s="2"/>
      <c r="X21" s="2"/>
      <c r="Y21" s="2"/>
      <c r="Z21" s="2"/>
      <c r="AA21" s="2"/>
    </row>
    <row r="22" spans="1:29" ht="15.75" customHeight="1">
      <c r="A22" s="64" t="s">
        <v>42</v>
      </c>
      <c r="B22" s="2"/>
      <c r="C22" s="62">
        <v>0</v>
      </c>
      <c r="D22" s="2"/>
      <c r="E22" s="2"/>
      <c r="F22" s="2"/>
      <c r="G22" s="3"/>
      <c r="H22" s="2"/>
      <c r="I22" s="4"/>
      <c r="J22" s="4"/>
      <c r="K22" s="2"/>
      <c r="L22" s="2"/>
      <c r="W22" s="2"/>
      <c r="X22" s="2"/>
      <c r="Y22" s="2"/>
      <c r="Z22" s="2"/>
      <c r="AA22" s="2"/>
    </row>
    <row r="23" spans="1:29" ht="15.75" customHeight="1">
      <c r="A23" s="64" t="s">
        <v>42</v>
      </c>
      <c r="B23" s="19"/>
      <c r="C23" s="63">
        <v>0</v>
      </c>
      <c r="D23" s="19"/>
      <c r="E23" s="2"/>
      <c r="F23" s="2"/>
      <c r="G23" s="3"/>
      <c r="H23" s="2"/>
      <c r="I23" s="4"/>
      <c r="J23" s="4"/>
      <c r="K23" s="2"/>
      <c r="L23" s="2"/>
      <c r="W23" s="2"/>
      <c r="X23" s="2"/>
      <c r="Y23" s="2"/>
      <c r="Z23" s="2"/>
      <c r="AA23" s="2"/>
    </row>
    <row r="24" spans="1:29">
      <c r="A24" s="64" t="s">
        <v>40</v>
      </c>
      <c r="B24" s="79"/>
      <c r="C24" s="80">
        <f>SUM(C18:C23)</f>
        <v>0</v>
      </c>
      <c r="D24" s="79"/>
      <c r="E24" s="87"/>
      <c r="F24" s="87"/>
    </row>
    <row r="25" spans="1:29">
      <c r="C25" s="5"/>
    </row>
    <row r="27" spans="1:29">
      <c r="A27" s="18"/>
      <c r="B27" s="16" t="s">
        <v>58</v>
      </c>
      <c r="C27" s="16" t="s">
        <v>9</v>
      </c>
      <c r="D27" s="16" t="s">
        <v>10</v>
      </c>
      <c r="E27" s="16" t="s">
        <v>11</v>
      </c>
      <c r="F27" s="16" t="s">
        <v>12</v>
      </c>
      <c r="G27" s="17" t="s">
        <v>13</v>
      </c>
      <c r="H27" s="16" t="s">
        <v>14</v>
      </c>
      <c r="I27" s="16" t="s">
        <v>15</v>
      </c>
      <c r="J27" s="16" t="s">
        <v>16</v>
      </c>
      <c r="K27" s="16" t="s">
        <v>8</v>
      </c>
    </row>
    <row r="28" spans="1:29">
      <c r="A28" s="65" t="s">
        <v>30</v>
      </c>
      <c r="B28" s="78">
        <f>'Female Campers'!D32+'Reg Changes'!D33</f>
        <v>0</v>
      </c>
      <c r="C28" s="78">
        <f>'Female Campers'!E32+'Reg Changes'!E33</f>
        <v>0</v>
      </c>
      <c r="D28" s="78">
        <f>'Female Campers'!F32+'Reg Changes'!F33</f>
        <v>0</v>
      </c>
      <c r="E28" s="78">
        <f>'Female Campers'!G32+'Reg Changes'!G33</f>
        <v>0</v>
      </c>
      <c r="F28" s="78">
        <f>'Female Campers'!H32+'Reg Changes'!H33</f>
        <v>0</v>
      </c>
      <c r="G28" s="78">
        <f>'Female Campers'!I32+'Reg Changes'!I33</f>
        <v>0</v>
      </c>
      <c r="H28" s="78">
        <f>'Female Campers'!J32+'Reg Changes'!J33</f>
        <v>0</v>
      </c>
      <c r="I28" s="78">
        <f>'Female Campers'!K32+'Reg Changes'!K33</f>
        <v>0</v>
      </c>
      <c r="J28" s="78">
        <f>'Female Campers'!L32+'Reg Changes'!L33</f>
        <v>0</v>
      </c>
      <c r="K28" s="79">
        <f>SUM(B28:J28)</f>
        <v>0</v>
      </c>
    </row>
    <row r="29" spans="1:29" s="2" customFormat="1"/>
    <row r="30" spans="1:29" ht="25.35" customHeight="1">
      <c r="F30" s="93" t="s">
        <v>89</v>
      </c>
      <c r="G30" s="93"/>
      <c r="H30" s="93"/>
      <c r="I30" s="93"/>
      <c r="J30" s="93"/>
      <c r="K30" s="93"/>
      <c r="L30" s="78">
        <f>$K$28-'Female Campers'!$M$32+'Reg Changes'!$M$33</f>
        <v>0</v>
      </c>
      <c r="Y30" s="2"/>
      <c r="Z30" s="2"/>
      <c r="AA30" s="2"/>
      <c r="AB30" s="2"/>
      <c r="AC30" s="2"/>
    </row>
    <row r="31" spans="1:29">
      <c r="F31" s="93" t="s">
        <v>88</v>
      </c>
      <c r="G31" s="93"/>
      <c r="H31" s="93"/>
      <c r="I31" s="93"/>
      <c r="J31" s="93"/>
      <c r="K31" s="93"/>
      <c r="L31" s="78">
        <f>C15-'Female Campers'!W28</f>
        <v>0</v>
      </c>
    </row>
    <row r="38" spans="23:23">
      <c r="W38" s="5"/>
    </row>
    <row r="42" spans="23:23">
      <c r="W42" s="5"/>
    </row>
    <row r="58" s="8" customFormat="1" ht="12.75" customHeight="1"/>
    <row r="78" spans="1:11">
      <c r="A78" s="5"/>
      <c r="H78" s="6"/>
      <c r="K78" s="7"/>
    </row>
    <row r="82" spans="7:7">
      <c r="G82"/>
    </row>
    <row r="83" spans="7:7">
      <c r="G83"/>
    </row>
    <row r="84" spans="7:7">
      <c r="G84"/>
    </row>
    <row r="100" spans="20:20">
      <c r="T100" t="s">
        <v>77</v>
      </c>
    </row>
    <row r="101" spans="20:20">
      <c r="T101" t="s">
        <v>78</v>
      </c>
    </row>
    <row r="102" spans="20:20">
      <c r="T102" t="s">
        <v>79</v>
      </c>
    </row>
    <row r="103" spans="20:20">
      <c r="T103" t="s">
        <v>80</v>
      </c>
    </row>
    <row r="104" spans="20:20">
      <c r="T104" t="s">
        <v>81</v>
      </c>
    </row>
    <row r="105" spans="20:20">
      <c r="T105" t="s">
        <v>82</v>
      </c>
    </row>
    <row r="106" spans="20:20">
      <c r="T106" t="s">
        <v>83</v>
      </c>
    </row>
  </sheetData>
  <mergeCells count="12">
    <mergeCell ref="F31:K31"/>
    <mergeCell ref="C1:H1"/>
    <mergeCell ref="I1:M1"/>
    <mergeCell ref="I2:M2"/>
    <mergeCell ref="I3:M3"/>
    <mergeCell ref="I4:M4"/>
    <mergeCell ref="F30:K30"/>
    <mergeCell ref="A1:B1"/>
    <mergeCell ref="B2:H2"/>
    <mergeCell ref="B3:H3"/>
    <mergeCell ref="B4:H4"/>
    <mergeCell ref="B5:H5"/>
  </mergeCells>
  <dataValidations count="1">
    <dataValidation type="list" allowBlank="1" showInputMessage="1" showErrorMessage="1" sqref="C1">
      <formula1>$T$100:$T$106</formula1>
    </dataValidation>
  </dataValidations>
  <printOptions gridLines="1"/>
  <pageMargins left="0.5" right="0.5" top="1" bottom="0.5" header="0.5" footer="0.51180555555555596"/>
  <pageSetup firstPageNumber="0" orientation="landscape" r:id="rId1"/>
  <headerFooter alignWithMargins="0">
    <oddHeader>&amp;C&amp;"Arial,Bold"2018 Church Group Registration
Lake Tomahawk Christian Retreat Center</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03"/>
  <sheetViews>
    <sheetView zoomScaleNormal="100" workbookViewId="0">
      <selection sqref="A1:B1"/>
    </sheetView>
  </sheetViews>
  <sheetFormatPr defaultRowHeight="13.2"/>
  <cols>
    <col min="1" max="1" width="15.33203125" customWidth="1"/>
    <col min="2" max="2" width="17" customWidth="1"/>
    <col min="3" max="3" width="9.88671875" customWidth="1"/>
    <col min="4" max="5" width="3.6640625" customWidth="1"/>
    <col min="6" max="6" width="3.88671875" customWidth="1"/>
    <col min="7" max="9" width="3.6640625" style="9" customWidth="1"/>
    <col min="10" max="10" width="4.77734375" style="9" bestFit="1" customWidth="1"/>
    <col min="11" max="12" width="5.77734375" style="9" bestFit="1" customWidth="1"/>
    <col min="13" max="13" width="6.88671875" style="9" customWidth="1"/>
    <col min="14" max="14" width="5.6640625" style="9" customWidth="1"/>
    <col min="15" max="15" width="6.6640625" style="9" customWidth="1"/>
    <col min="16" max="16" width="6.33203125" style="9" customWidth="1"/>
    <col min="17" max="17" width="5.44140625" customWidth="1"/>
    <col min="18" max="18" width="4.109375" style="1" customWidth="1"/>
    <col min="19" max="19" width="8.109375" customWidth="1"/>
    <col min="20" max="20" width="6.44140625" customWidth="1"/>
    <col min="21" max="21" width="5.109375" customWidth="1"/>
    <col min="22" max="22" width="7.88671875" customWidth="1"/>
    <col min="23" max="23" width="15.5546875" customWidth="1"/>
    <col min="24" max="24" width="8.44140625" customWidth="1"/>
    <col min="25" max="25" width="17.88671875" customWidth="1"/>
    <col min="26" max="26" width="7.6640625" customWidth="1"/>
    <col min="27" max="27" width="6.6640625" customWidth="1"/>
    <col min="28" max="28" width="5.33203125" customWidth="1"/>
    <col min="29" max="29" width="5.44140625" customWidth="1"/>
    <col min="30" max="30" width="5.109375" customWidth="1"/>
    <col min="31" max="31" width="5.44140625" customWidth="1"/>
    <col min="32" max="32" width="7.109375" customWidth="1"/>
    <col min="33" max="33" width="6.109375" customWidth="1"/>
    <col min="34" max="34" width="7.6640625" customWidth="1"/>
    <col min="35" max="35" width="5.6640625" customWidth="1"/>
    <col min="36" max="36" width="5.5546875" customWidth="1"/>
    <col min="37" max="37" width="6.109375" customWidth="1"/>
    <col min="38" max="38" width="6.88671875" customWidth="1"/>
  </cols>
  <sheetData>
    <row r="1" spans="1:39" ht="38.25" customHeight="1" thickBot="1">
      <c r="A1" s="90" t="s">
        <v>84</v>
      </c>
      <c r="B1" s="90"/>
      <c r="C1" s="97" t="s">
        <v>77</v>
      </c>
      <c r="D1" s="97"/>
      <c r="E1" s="97"/>
      <c r="F1" s="97"/>
      <c r="G1" s="97"/>
      <c r="H1" s="97"/>
      <c r="I1" s="37"/>
      <c r="J1" s="37"/>
      <c r="K1" s="37"/>
      <c r="L1" s="37"/>
      <c r="M1" s="37"/>
      <c r="N1" s="37"/>
      <c r="O1" s="38"/>
      <c r="P1" s="109" t="s">
        <v>48</v>
      </c>
      <c r="Q1" s="66"/>
      <c r="R1" s="39"/>
      <c r="S1" s="22"/>
      <c r="T1" s="22"/>
      <c r="U1" s="22"/>
      <c r="V1" s="22"/>
      <c r="W1" s="22"/>
    </row>
    <row r="2" spans="1:39" ht="18" customHeight="1" thickTop="1">
      <c r="A2" s="24" t="s">
        <v>23</v>
      </c>
      <c r="B2" s="25"/>
      <c r="C2" s="86"/>
      <c r="D2" s="86"/>
      <c r="E2" s="86"/>
      <c r="F2" s="86"/>
      <c r="G2" s="86"/>
      <c r="H2" s="86"/>
      <c r="I2" s="86"/>
      <c r="J2" s="40"/>
      <c r="K2" s="40"/>
      <c r="L2" s="40"/>
      <c r="M2" s="40"/>
      <c r="N2" s="40"/>
      <c r="O2" s="38"/>
      <c r="Q2" s="34"/>
      <c r="R2" s="39"/>
      <c r="S2" s="22"/>
      <c r="T2" s="22"/>
      <c r="U2" s="22"/>
      <c r="V2" s="22"/>
      <c r="W2" s="22"/>
    </row>
    <row r="3" spans="1:39" ht="18" customHeight="1">
      <c r="A3" s="28" t="s">
        <v>57</v>
      </c>
      <c r="B3" s="34"/>
      <c r="C3" s="34"/>
      <c r="D3" s="34"/>
      <c r="E3" s="34"/>
      <c r="F3" s="38"/>
      <c r="G3" s="38"/>
      <c r="H3" s="38"/>
      <c r="I3" s="38"/>
      <c r="J3" s="38"/>
      <c r="K3" s="38"/>
      <c r="L3" s="38"/>
      <c r="M3" s="38"/>
      <c r="N3" s="38"/>
      <c r="O3" s="38"/>
      <c r="Q3" s="34"/>
      <c r="R3" s="39"/>
      <c r="S3" s="22"/>
      <c r="T3" s="22"/>
      <c r="U3" s="22"/>
      <c r="V3" s="22"/>
      <c r="W3" s="22"/>
    </row>
    <row r="4" spans="1:39" ht="25.35" customHeight="1">
      <c r="A4" s="41" t="s">
        <v>59</v>
      </c>
      <c r="B4" s="41" t="s">
        <v>60</v>
      </c>
      <c r="C4" s="42" t="s">
        <v>2</v>
      </c>
      <c r="D4" s="41" t="s">
        <v>17</v>
      </c>
      <c r="E4" s="42" t="s">
        <v>61</v>
      </c>
      <c r="F4" s="42" t="s">
        <v>62</v>
      </c>
      <c r="G4" s="42" t="s">
        <v>63</v>
      </c>
      <c r="H4" s="42" t="s">
        <v>64</v>
      </c>
      <c r="I4" s="42" t="s">
        <v>65</v>
      </c>
      <c r="J4" s="42" t="s">
        <v>66</v>
      </c>
      <c r="K4" s="42" t="s">
        <v>67</v>
      </c>
      <c r="L4" s="42" t="s">
        <v>68</v>
      </c>
      <c r="M4" s="42" t="s">
        <v>69</v>
      </c>
      <c r="N4" s="42" t="s">
        <v>70</v>
      </c>
      <c r="O4" s="42" t="s">
        <v>71</v>
      </c>
      <c r="P4" s="42" t="s">
        <v>72</v>
      </c>
      <c r="Q4" s="42" t="s">
        <v>29</v>
      </c>
      <c r="R4" s="43" t="s">
        <v>3</v>
      </c>
      <c r="S4" s="42" t="s">
        <v>4</v>
      </c>
      <c r="T4" s="42" t="s">
        <v>56</v>
      </c>
      <c r="U4" s="42" t="s">
        <v>5</v>
      </c>
      <c r="V4" s="88" t="s">
        <v>97</v>
      </c>
      <c r="W4" s="41" t="s">
        <v>20</v>
      </c>
      <c r="X4" s="2"/>
      <c r="AI4" s="2"/>
      <c r="AJ4" s="2"/>
      <c r="AK4" s="2"/>
      <c r="AL4" s="2"/>
      <c r="AM4" s="2"/>
    </row>
    <row r="5" spans="1:39">
      <c r="A5" s="13"/>
      <c r="B5" s="25"/>
      <c r="C5" s="25"/>
      <c r="D5" s="67"/>
      <c r="E5" s="67"/>
      <c r="F5" s="67"/>
      <c r="G5" s="68"/>
      <c r="H5" s="68"/>
      <c r="I5" s="68"/>
      <c r="J5" s="68"/>
      <c r="K5" s="68"/>
      <c r="L5" s="68"/>
      <c r="M5" s="68"/>
      <c r="N5" s="68"/>
      <c r="O5" s="68"/>
      <c r="P5" s="68"/>
      <c r="Q5" s="85"/>
      <c r="R5" s="69"/>
      <c r="S5" s="67"/>
      <c r="T5" s="25"/>
      <c r="U5" s="25"/>
      <c r="V5" s="25"/>
      <c r="W5" s="25"/>
    </row>
    <row r="6" spans="1:39">
      <c r="A6" s="13"/>
      <c r="B6" s="25"/>
      <c r="C6" s="25"/>
      <c r="D6" s="67"/>
      <c r="E6" s="67"/>
      <c r="F6" s="67"/>
      <c r="G6" s="68"/>
      <c r="H6" s="68"/>
      <c r="I6" s="68"/>
      <c r="J6" s="68"/>
      <c r="K6" s="68"/>
      <c r="L6" s="68"/>
      <c r="M6" s="68"/>
      <c r="N6" s="68"/>
      <c r="O6" s="68"/>
      <c r="P6" s="68"/>
      <c r="Q6" s="85"/>
      <c r="R6" s="69"/>
      <c r="S6" s="67"/>
      <c r="T6" s="25"/>
      <c r="U6" s="25"/>
      <c r="V6" s="25"/>
      <c r="W6" s="25"/>
    </row>
    <row r="7" spans="1:39">
      <c r="A7" s="13"/>
      <c r="B7" s="25"/>
      <c r="C7" s="25"/>
      <c r="D7" s="67"/>
      <c r="E7" s="67"/>
      <c r="F7" s="67"/>
      <c r="G7" s="68"/>
      <c r="H7" s="68"/>
      <c r="I7" s="68"/>
      <c r="J7" s="68"/>
      <c r="K7" s="68"/>
      <c r="L7" s="68"/>
      <c r="M7" s="68"/>
      <c r="N7" s="68"/>
      <c r="O7" s="68"/>
      <c r="P7" s="68"/>
      <c r="Q7" s="85"/>
      <c r="R7" s="69"/>
      <c r="S7" s="67"/>
      <c r="T7" s="25"/>
      <c r="U7" s="25"/>
      <c r="V7" s="25"/>
      <c r="W7" s="25"/>
    </row>
    <row r="8" spans="1:39">
      <c r="A8" s="13"/>
      <c r="B8" s="25"/>
      <c r="C8" s="25"/>
      <c r="D8" s="67"/>
      <c r="E8" s="67"/>
      <c r="F8" s="67"/>
      <c r="G8" s="68"/>
      <c r="H8" s="68"/>
      <c r="I8" s="68"/>
      <c r="J8" s="68"/>
      <c r="K8" s="68"/>
      <c r="L8" s="68"/>
      <c r="M8" s="68"/>
      <c r="N8" s="68"/>
      <c r="O8" s="68"/>
      <c r="P8" s="68"/>
      <c r="Q8" s="85"/>
      <c r="R8" s="69"/>
      <c r="S8" s="67"/>
      <c r="T8" s="25"/>
      <c r="U8" s="25"/>
      <c r="V8" s="25"/>
      <c r="W8" s="25"/>
    </row>
    <row r="9" spans="1:39">
      <c r="A9" s="13"/>
      <c r="B9" s="25"/>
      <c r="C9" s="25"/>
      <c r="D9" s="67"/>
      <c r="E9" s="67"/>
      <c r="F9" s="67"/>
      <c r="G9" s="68"/>
      <c r="H9" s="68"/>
      <c r="I9" s="68"/>
      <c r="J9" s="68"/>
      <c r="K9" s="68"/>
      <c r="L9" s="68"/>
      <c r="M9" s="68"/>
      <c r="N9" s="68"/>
      <c r="O9" s="68"/>
      <c r="P9" s="68"/>
      <c r="Q9" s="85"/>
      <c r="R9" s="69"/>
      <c r="S9" s="70"/>
      <c r="T9" s="25"/>
      <c r="U9" s="25"/>
      <c r="V9" s="25"/>
      <c r="W9" s="25"/>
    </row>
    <row r="10" spans="1:39">
      <c r="A10" s="13"/>
      <c r="B10" s="25"/>
      <c r="C10" s="25"/>
      <c r="D10" s="67"/>
      <c r="E10" s="67"/>
      <c r="F10" s="67"/>
      <c r="G10" s="68"/>
      <c r="H10" s="68"/>
      <c r="I10" s="68"/>
      <c r="J10" s="68"/>
      <c r="K10" s="68"/>
      <c r="L10" s="68"/>
      <c r="M10" s="68"/>
      <c r="N10" s="68"/>
      <c r="O10" s="68"/>
      <c r="P10" s="68"/>
      <c r="Q10" s="85"/>
      <c r="R10" s="69"/>
      <c r="S10" s="67"/>
      <c r="T10" s="25"/>
      <c r="U10" s="25"/>
      <c r="V10" s="25"/>
      <c r="W10" s="25"/>
    </row>
    <row r="11" spans="1:39">
      <c r="A11" s="13"/>
      <c r="B11" s="25"/>
      <c r="C11" s="25"/>
      <c r="D11" s="67"/>
      <c r="E11" s="67"/>
      <c r="F11" s="67"/>
      <c r="G11" s="68"/>
      <c r="H11" s="68"/>
      <c r="I11" s="68"/>
      <c r="J11" s="68"/>
      <c r="K11" s="68"/>
      <c r="L11" s="68"/>
      <c r="M11" s="68"/>
      <c r="N11" s="68"/>
      <c r="O11" s="68"/>
      <c r="P11" s="68"/>
      <c r="Q11" s="85"/>
      <c r="R11" s="69"/>
      <c r="S11" s="67"/>
      <c r="T11" s="25"/>
      <c r="U11" s="25"/>
      <c r="V11" s="25"/>
      <c r="W11" s="25"/>
    </row>
    <row r="12" spans="1:39">
      <c r="A12" s="13"/>
      <c r="B12" s="25"/>
      <c r="C12" s="25"/>
      <c r="D12" s="67"/>
      <c r="E12" s="67"/>
      <c r="F12" s="67"/>
      <c r="G12" s="68"/>
      <c r="H12" s="68"/>
      <c r="I12" s="68"/>
      <c r="J12" s="68"/>
      <c r="K12" s="68"/>
      <c r="L12" s="68"/>
      <c r="M12" s="68"/>
      <c r="N12" s="68"/>
      <c r="O12" s="68"/>
      <c r="P12" s="68"/>
      <c r="Q12" s="85"/>
      <c r="R12" s="69"/>
      <c r="S12" s="67"/>
      <c r="T12" s="25"/>
      <c r="U12" s="25"/>
      <c r="V12" s="25"/>
      <c r="W12" s="25"/>
      <c r="AI12" s="5"/>
    </row>
    <row r="13" spans="1:39">
      <c r="A13" s="13"/>
      <c r="B13" s="25"/>
      <c r="C13" s="25"/>
      <c r="D13" s="67"/>
      <c r="E13" s="67"/>
      <c r="F13" s="67"/>
      <c r="G13" s="68"/>
      <c r="H13" s="68"/>
      <c r="I13" s="68"/>
      <c r="J13" s="68"/>
      <c r="K13" s="68"/>
      <c r="L13" s="68"/>
      <c r="M13" s="68"/>
      <c r="N13" s="68"/>
      <c r="O13" s="68"/>
      <c r="P13" s="68"/>
      <c r="Q13" s="85"/>
      <c r="R13" s="69"/>
      <c r="S13" s="67"/>
      <c r="T13" s="25"/>
      <c r="U13" s="25"/>
      <c r="V13" s="25"/>
      <c r="W13" s="25"/>
    </row>
    <row r="14" spans="1:39">
      <c r="A14" s="13"/>
      <c r="B14" s="25"/>
      <c r="C14" s="25"/>
      <c r="D14" s="67"/>
      <c r="E14" s="67"/>
      <c r="F14" s="67"/>
      <c r="G14" s="68"/>
      <c r="H14" s="68"/>
      <c r="I14" s="68"/>
      <c r="J14" s="68"/>
      <c r="K14" s="68"/>
      <c r="L14" s="68"/>
      <c r="M14" s="68"/>
      <c r="N14" s="68"/>
      <c r="O14" s="68"/>
      <c r="P14" s="68"/>
      <c r="Q14" s="25"/>
      <c r="R14" s="69"/>
      <c r="S14" s="67"/>
      <c r="T14" s="25"/>
      <c r="U14" s="25"/>
      <c r="V14" s="25"/>
      <c r="W14" s="25"/>
    </row>
    <row r="15" spans="1:39">
      <c r="A15" s="13"/>
      <c r="B15" s="25"/>
      <c r="C15" s="25"/>
      <c r="D15" s="67"/>
      <c r="E15" s="67"/>
      <c r="F15" s="67"/>
      <c r="G15" s="68"/>
      <c r="H15" s="68"/>
      <c r="I15" s="68"/>
      <c r="J15" s="68"/>
      <c r="K15" s="68"/>
      <c r="L15" s="68"/>
      <c r="M15" s="68"/>
      <c r="N15" s="68"/>
      <c r="O15" s="68"/>
      <c r="P15" s="68"/>
      <c r="Q15" s="25"/>
      <c r="R15" s="69"/>
      <c r="S15" s="67"/>
      <c r="T15" s="25"/>
      <c r="U15" s="25"/>
      <c r="V15" s="25"/>
      <c r="W15" s="25"/>
    </row>
    <row r="16" spans="1:39">
      <c r="A16" s="13"/>
      <c r="B16" s="25"/>
      <c r="C16" s="25"/>
      <c r="D16" s="67"/>
      <c r="E16" s="67"/>
      <c r="F16" s="67"/>
      <c r="G16" s="68"/>
      <c r="H16" s="68"/>
      <c r="I16" s="68"/>
      <c r="J16" s="68"/>
      <c r="K16" s="68"/>
      <c r="L16" s="68"/>
      <c r="M16" s="68"/>
      <c r="N16" s="68"/>
      <c r="O16" s="68"/>
      <c r="P16" s="68"/>
      <c r="Q16" s="25"/>
      <c r="R16" s="69"/>
      <c r="S16" s="67"/>
      <c r="T16" s="25"/>
      <c r="U16" s="25"/>
      <c r="V16" s="25"/>
      <c r="W16" s="25"/>
    </row>
    <row r="17" spans="1:23">
      <c r="A17" s="13"/>
      <c r="B17" s="25"/>
      <c r="C17" s="25"/>
      <c r="D17" s="67"/>
      <c r="E17" s="67"/>
      <c r="F17" s="67"/>
      <c r="G17" s="68"/>
      <c r="H17" s="68"/>
      <c r="I17" s="68"/>
      <c r="J17" s="68"/>
      <c r="K17" s="68"/>
      <c r="L17" s="68"/>
      <c r="M17" s="68"/>
      <c r="N17" s="68"/>
      <c r="O17" s="68"/>
      <c r="P17" s="68"/>
      <c r="Q17" s="25"/>
      <c r="R17" s="69"/>
      <c r="S17" s="67"/>
      <c r="T17" s="25"/>
      <c r="U17" s="25"/>
      <c r="V17" s="25"/>
      <c r="W17" s="25"/>
    </row>
    <row r="18" spans="1:23">
      <c r="A18" s="13"/>
      <c r="B18" s="25"/>
      <c r="C18" s="25"/>
      <c r="D18" s="67"/>
      <c r="E18" s="67"/>
      <c r="F18" s="67"/>
      <c r="G18" s="68"/>
      <c r="H18" s="68"/>
      <c r="I18" s="68"/>
      <c r="J18" s="68"/>
      <c r="K18" s="68"/>
      <c r="L18" s="68"/>
      <c r="M18" s="68"/>
      <c r="N18" s="68"/>
      <c r="O18" s="68"/>
      <c r="P18" s="68"/>
      <c r="Q18" s="25"/>
      <c r="R18" s="69"/>
      <c r="S18" s="67"/>
      <c r="T18" s="25"/>
      <c r="U18" s="25"/>
      <c r="V18" s="25"/>
      <c r="W18" s="25"/>
    </row>
    <row r="19" spans="1:23">
      <c r="A19" s="13"/>
      <c r="B19" s="25"/>
      <c r="C19" s="25"/>
      <c r="D19" s="67"/>
      <c r="E19" s="67"/>
      <c r="F19" s="67"/>
      <c r="G19" s="68"/>
      <c r="H19" s="68"/>
      <c r="I19" s="68"/>
      <c r="J19" s="68"/>
      <c r="K19" s="68"/>
      <c r="L19" s="68"/>
      <c r="M19" s="68"/>
      <c r="N19" s="68"/>
      <c r="O19" s="68"/>
      <c r="P19" s="68"/>
      <c r="Q19" s="25"/>
      <c r="R19" s="69"/>
      <c r="S19" s="67"/>
      <c r="T19" s="25"/>
      <c r="U19" s="25"/>
      <c r="V19" s="25"/>
      <c r="W19" s="25"/>
    </row>
    <row r="20" spans="1:23" ht="13.8" thickBot="1">
      <c r="A20" s="32"/>
      <c r="B20" s="31" t="s">
        <v>85</v>
      </c>
      <c r="C20" s="32"/>
      <c r="D20" s="54">
        <f>SUM(E5:P19)</f>
        <v>0</v>
      </c>
      <c r="E20" s="54">
        <f t="shared" ref="E20:P20" si="0">SUM(E5:E19)</f>
        <v>0</v>
      </c>
      <c r="F20" s="54">
        <f t="shared" si="0"/>
        <v>0</v>
      </c>
      <c r="G20" s="54">
        <f t="shared" si="0"/>
        <v>0</v>
      </c>
      <c r="H20" s="54">
        <f t="shared" si="0"/>
        <v>0</v>
      </c>
      <c r="I20" s="54">
        <f t="shared" si="0"/>
        <v>0</v>
      </c>
      <c r="J20" s="54">
        <f t="shared" si="0"/>
        <v>0</v>
      </c>
      <c r="K20" s="54">
        <f t="shared" si="0"/>
        <v>0</v>
      </c>
      <c r="L20" s="54">
        <f t="shared" si="0"/>
        <v>0</v>
      </c>
      <c r="M20" s="54">
        <f t="shared" si="0"/>
        <v>0</v>
      </c>
      <c r="N20" s="54">
        <f t="shared" si="0"/>
        <v>0</v>
      </c>
      <c r="O20" s="54">
        <f t="shared" si="0"/>
        <v>0</v>
      </c>
      <c r="P20" s="54">
        <f t="shared" si="0"/>
        <v>0</v>
      </c>
      <c r="Q20" s="54">
        <f>COUNT(Q5:Q19)</f>
        <v>0</v>
      </c>
      <c r="R20" s="54">
        <f>SUM(R5:R19)</f>
        <v>0</v>
      </c>
      <c r="S20" s="54">
        <f>SUM(S5:S19)</f>
        <v>0</v>
      </c>
      <c r="T20" s="61"/>
      <c r="U20" s="61"/>
      <c r="V20" s="61"/>
      <c r="W20" s="54"/>
    </row>
    <row r="21" spans="1:23" ht="13.8" thickTop="1">
      <c r="C21" s="22"/>
      <c r="D21" s="22"/>
      <c r="E21" s="22"/>
      <c r="F21" s="22"/>
      <c r="G21" s="44"/>
      <c r="H21" s="44"/>
      <c r="I21" s="44"/>
      <c r="J21" s="44"/>
      <c r="K21" s="44"/>
      <c r="L21" s="44"/>
      <c r="M21" s="44"/>
      <c r="N21" s="44"/>
      <c r="O21" s="44"/>
      <c r="P21" s="44"/>
      <c r="Q21" s="22"/>
      <c r="R21" s="30"/>
      <c r="S21" s="22"/>
      <c r="T21" s="22"/>
      <c r="U21" s="22"/>
      <c r="V21" s="22"/>
      <c r="W21" s="22"/>
    </row>
    <row r="22" spans="1:23">
      <c r="A22" s="96" t="s">
        <v>28</v>
      </c>
      <c r="B22" s="96"/>
      <c r="C22" s="33" t="s">
        <v>74</v>
      </c>
      <c r="D22" s="22"/>
      <c r="E22" s="22"/>
      <c r="F22" s="22"/>
      <c r="G22" s="44"/>
      <c r="H22" s="44"/>
      <c r="I22" s="44"/>
      <c r="J22" s="44"/>
      <c r="K22" s="44"/>
      <c r="L22" s="44"/>
      <c r="M22" s="44"/>
      <c r="N22" s="44"/>
      <c r="O22" s="44"/>
      <c r="P22" s="44"/>
      <c r="Q22" s="22"/>
      <c r="R22" s="30"/>
      <c r="S22" s="22"/>
      <c r="T22" s="22"/>
      <c r="U22" s="22"/>
      <c r="V22" s="22"/>
      <c r="W22" s="22"/>
    </row>
    <row r="23" spans="1:23" s="8" customFormat="1" ht="36" customHeight="1">
      <c r="A23" s="41" t="s">
        <v>59</v>
      </c>
      <c r="B23" s="41" t="s">
        <v>60</v>
      </c>
      <c r="C23" s="42" t="s">
        <v>73</v>
      </c>
      <c r="D23" s="41" t="s">
        <v>17</v>
      </c>
      <c r="E23" s="45"/>
      <c r="F23" s="45"/>
      <c r="G23" s="14"/>
      <c r="H23" s="14"/>
      <c r="I23" s="14"/>
      <c r="J23" s="14"/>
      <c r="K23" s="14"/>
      <c r="L23" s="14"/>
      <c r="M23" s="42" t="s">
        <v>29</v>
      </c>
      <c r="N23" s="42" t="s">
        <v>55</v>
      </c>
      <c r="O23" s="42" t="s">
        <v>18</v>
      </c>
      <c r="P23" s="42" t="s">
        <v>98</v>
      </c>
      <c r="Q23" s="43" t="s">
        <v>44</v>
      </c>
      <c r="R23" s="42" t="s">
        <v>45</v>
      </c>
      <c r="S23" s="42" t="s">
        <v>56</v>
      </c>
      <c r="T23" s="36"/>
      <c r="U23" s="45"/>
      <c r="V23" s="45"/>
      <c r="W23" s="45" t="s">
        <v>87</v>
      </c>
    </row>
    <row r="24" spans="1:23">
      <c r="A24" s="13"/>
      <c r="B24" s="25"/>
      <c r="C24" s="25"/>
      <c r="D24" s="82"/>
      <c r="E24" s="25"/>
      <c r="F24" s="25"/>
      <c r="G24" s="25"/>
      <c r="H24" s="25"/>
      <c r="I24" s="74"/>
      <c r="J24" s="25"/>
      <c r="K24" s="25"/>
      <c r="L24" s="25"/>
      <c r="M24" s="85"/>
      <c r="N24" s="25"/>
      <c r="O24" s="25"/>
      <c r="P24" s="25"/>
      <c r="Q24" s="25"/>
      <c r="R24" s="67"/>
      <c r="S24" s="67"/>
      <c r="T24" s="25"/>
      <c r="U24" s="25"/>
      <c r="V24" s="25"/>
      <c r="W24" s="25"/>
    </row>
    <row r="25" spans="1:23">
      <c r="A25" s="13"/>
      <c r="B25" s="25"/>
      <c r="C25" s="25"/>
      <c r="D25" s="82"/>
      <c r="E25" s="25"/>
      <c r="F25" s="25"/>
      <c r="G25" s="25"/>
      <c r="H25" s="25"/>
      <c r="I25" s="74"/>
      <c r="J25" s="25"/>
      <c r="K25" s="25"/>
      <c r="L25" s="25"/>
      <c r="M25" s="85"/>
      <c r="N25" s="25"/>
      <c r="O25" s="25"/>
      <c r="P25" s="25"/>
      <c r="Q25" s="25"/>
      <c r="R25" s="67"/>
      <c r="S25" s="67"/>
      <c r="T25" s="25"/>
      <c r="U25" s="25"/>
      <c r="V25" s="25"/>
      <c r="W25" s="25"/>
    </row>
    <row r="26" spans="1:23">
      <c r="A26" s="13"/>
      <c r="B26" s="25"/>
      <c r="C26" s="25"/>
      <c r="D26" s="82"/>
      <c r="E26" s="25"/>
      <c r="F26" s="25"/>
      <c r="G26" s="25"/>
      <c r="H26" s="25"/>
      <c r="I26" s="74"/>
      <c r="J26" s="25"/>
      <c r="K26" s="25"/>
      <c r="L26" s="25"/>
      <c r="M26" s="85"/>
      <c r="N26" s="25"/>
      <c r="O26" s="25"/>
      <c r="P26" s="25"/>
      <c r="Q26" s="25"/>
      <c r="R26" s="67"/>
      <c r="S26" s="67"/>
      <c r="T26" s="25"/>
      <c r="U26" s="25"/>
      <c r="V26" s="25"/>
      <c r="W26" s="25"/>
    </row>
    <row r="27" spans="1:23">
      <c r="A27" s="13"/>
      <c r="B27" s="25"/>
      <c r="C27" s="25"/>
      <c r="D27" s="82"/>
      <c r="E27" s="25"/>
      <c r="F27" s="25"/>
      <c r="G27" s="25"/>
      <c r="H27" s="25"/>
      <c r="I27" s="74"/>
      <c r="J27" s="25"/>
      <c r="K27" s="25"/>
      <c r="L27" s="25"/>
      <c r="M27" s="85"/>
      <c r="N27" s="25"/>
      <c r="O27" s="25"/>
      <c r="P27" s="25"/>
      <c r="Q27" s="25"/>
      <c r="R27" s="67"/>
      <c r="S27" s="67"/>
      <c r="T27" s="25"/>
      <c r="U27" s="25"/>
      <c r="V27" s="25"/>
      <c r="W27" s="25"/>
    </row>
    <row r="28" spans="1:23" ht="13.8" thickBot="1">
      <c r="A28" s="32"/>
      <c r="B28" s="31" t="s">
        <v>46</v>
      </c>
      <c r="C28" s="32"/>
      <c r="D28" s="83">
        <f>SUM(D24:D27)</f>
        <v>0</v>
      </c>
      <c r="E28" s="55"/>
      <c r="F28" s="55"/>
      <c r="G28" s="56"/>
      <c r="H28" s="56"/>
      <c r="I28" s="56"/>
      <c r="J28" s="56"/>
      <c r="K28" s="56"/>
      <c r="L28" s="56"/>
      <c r="M28" s="56"/>
      <c r="N28" s="56"/>
      <c r="O28" s="56"/>
      <c r="P28" s="56"/>
      <c r="Q28" s="54">
        <f>SUM(Q24:Q27)</f>
        <v>0</v>
      </c>
      <c r="R28" s="54">
        <f>SUM(R24:R24)</f>
        <v>0</v>
      </c>
      <c r="S28" s="55"/>
      <c r="T28" s="55"/>
      <c r="U28" s="55"/>
      <c r="V28" s="55"/>
      <c r="W28" s="57">
        <f>R20+S20+Q28+R28</f>
        <v>0</v>
      </c>
    </row>
    <row r="29" spans="1:23" ht="13.8" thickTop="1">
      <c r="B29" s="33"/>
      <c r="C29" s="34"/>
      <c r="D29" s="50"/>
      <c r="E29" s="34"/>
      <c r="F29" s="34"/>
      <c r="G29" s="38"/>
      <c r="H29" s="38"/>
      <c r="I29" s="38"/>
      <c r="J29" s="38"/>
      <c r="K29" s="38"/>
      <c r="L29" s="38"/>
      <c r="M29" s="38"/>
      <c r="N29" s="38"/>
      <c r="O29" s="38"/>
      <c r="P29" s="38"/>
      <c r="Q29" s="34"/>
      <c r="R29" s="46"/>
      <c r="S29" s="46"/>
      <c r="T29" s="34"/>
      <c r="U29" s="34"/>
      <c r="V29" s="34"/>
      <c r="W29" s="46"/>
    </row>
    <row r="30" spans="1:23">
      <c r="B30" s="33" t="s">
        <v>49</v>
      </c>
      <c r="C30" s="34"/>
      <c r="D30" s="58">
        <f>D20+D28</f>
        <v>0</v>
      </c>
      <c r="E30" s="34"/>
      <c r="F30" s="34"/>
      <c r="G30" s="38"/>
      <c r="H30" s="38"/>
      <c r="I30" s="38"/>
      <c r="J30" s="38"/>
      <c r="K30" s="38"/>
      <c r="L30" s="38"/>
      <c r="M30" s="38"/>
      <c r="N30" s="38"/>
      <c r="O30" s="38"/>
      <c r="P30" s="38"/>
      <c r="Q30" s="34"/>
      <c r="R30" s="46"/>
      <c r="S30" s="46"/>
      <c r="T30" s="34"/>
      <c r="U30" s="34"/>
      <c r="V30" s="34"/>
      <c r="W30" s="46"/>
    </row>
    <row r="31" spans="1:23" ht="15.75" customHeight="1">
      <c r="B31" s="22"/>
      <c r="C31" s="22"/>
      <c r="D31" s="47" t="s">
        <v>58</v>
      </c>
      <c r="E31" s="47" t="s">
        <v>9</v>
      </c>
      <c r="F31" s="48" t="s">
        <v>10</v>
      </c>
      <c r="G31" s="48" t="s">
        <v>11</v>
      </c>
      <c r="H31" s="48" t="s">
        <v>12</v>
      </c>
      <c r="I31" s="48" t="s">
        <v>13</v>
      </c>
      <c r="J31" s="47" t="s">
        <v>14</v>
      </c>
      <c r="K31" s="49" t="s">
        <v>21</v>
      </c>
      <c r="L31" s="47" t="s">
        <v>22</v>
      </c>
      <c r="M31" s="47" t="s">
        <v>8</v>
      </c>
      <c r="T31" s="47"/>
      <c r="U31" s="47"/>
      <c r="V31" s="47"/>
    </row>
    <row r="32" spans="1:23" ht="13.8" thickBot="1">
      <c r="A32" s="32"/>
      <c r="B32" s="31" t="s">
        <v>43</v>
      </c>
      <c r="C32" s="32"/>
      <c r="D32" s="54">
        <f>IF($Q$5="YS",1,0)+IF($Q$6="YS",1,0)+IF($Q$7="YS",1,0)+IF($Q$8="YS",1,0)+IF($Q$9="YS",1,0)+IF($Q$10="YS",1,0)+IF($Q$11="YS",1,0)+IF($Q$12="YS",1,0)+IF($Q$13="YS",1,0)+IF($Q$14="YS",1,0)+IF($Q$15="YS",1,0)+IF($Q$16="YS",1,0)+IF($Q$17="YS",1,0)+IF($Q$18="YS",1,0)+IF($Q$19="YS",1,0)+IF($M$24="YS",1,0)+IF($M$26="YS",1,0)+IF($M$27="YS",1,0)</f>
        <v>0</v>
      </c>
      <c r="E32" s="54">
        <f>IF($Q$5="YM",1,0)+IF($Q$6="YM",1,0)+IF($Q$7="YM",1,0)+IF($Q$8="YM",1,0)+IF($Q$9="YM",1,0)+IF($Q$10="YM",1,0)+IF($Q$11="YM",1,0)+IF($Q$12="YM",1,0)+IF($Q$13="YM",1,0)+IF($Q$14="YM",1,0)+IF($Q$15="YM",1,0)+IF($Q$16="YM",1,0)+IF($Q$17="YM",1,0)+IF($Q$18="YM",1,0)+IF($Q$19="YM",1,0)+IF($M$24="YM",1,0)+IF($M$26="YM",1,0)+IF($M$27="YM",1,0)</f>
        <v>0</v>
      </c>
      <c r="F32" s="54">
        <f>IF($Q$5="YL",1,0)+IF($Q$6="YL",1,0)+IF($Q$7="YL",1,0)+IF($Q$8="YL",1,0)+IF($Q$9="YL",1,0)+IF($Q$10="YL",1,0)+IF($Q$11="YL",1,0)+IF($Q$12="YL",1,0)+IF($Q$13="YL",1,0)+IF($Q$14="YL",1,0)+IF($Q$15="YL",1,0)+IF($Q$16="YL",1,0)+IF($Q$17="YL",1,0)+IF($Q$18="YL",1,0)+IF($Q$19="YL",1,0)+IF($M$24="YL",1,0)+IF($M$26="YL",1,0)+IF($M$27="YL",1,0)</f>
        <v>0</v>
      </c>
      <c r="G32" s="54">
        <f>IF($Q$5="AS",1,0)+IF($Q$6="AS",1,0)+IF($Q$7="AS",1,0)+IF($Q$8="AS",1,0)+IF($Q$9="AS",1,0)+IF($Q$10="AS",1,0)+IF($Q$11="AS",1,0)+IF($Q$12="AS",1,0)+IF($Q$13="AS",1,0)+IF($Q$14="AS",1,0)+IF($Q$15="AS",1,0)+IF($Q$16="AS",1,0)+IF($Q$17="AS",1,0)+IF($Q$18="AS",1,0)+IF($Q$19="AS",1,0)+IF($M$24="AS",1,0)+IF($M$26="AS",1,0)+IF($M$27="AS",1,0)</f>
        <v>0</v>
      </c>
      <c r="H32" s="54">
        <f>IF($Q$5="AM",1,0)+IF($Q$6="AM",1,0)+IF($Q$7="AM",1,0)+IF($Q$8="AM",1,0)+IF($Q$9="AM",1,0)+IF($Q$10="AM",1,0)+IF($Q$11="AM",1,0)+IF($Q$12="AM",1,0)+IF($Q$13="AM",1,0)+IF($Q$14="AM",1,0)+IF($Q$15="AM",1,0)+IF($Q$16="AM",1,0)+IF($Q$17="AM",1,0)+IF($Q$18="AM",1,0)+IF($Q$19="AM",1,0)+IF($M$24="AM",1,0)+IF($M$26="AM",1,0)+IF($M$27="AM",1,0)</f>
        <v>0</v>
      </c>
      <c r="I32" s="54">
        <f>IF($Q$5="AL",1,0)+IF($Q$6="AL",1,0)+IF($Q$7="AL",1,0)+IF($Q$8="AL",1,0)+IF($Q$9="AL",1,0)+IF($Q$10="AL",1,0)+IF($Q$11="AL",1,0)+IF($Q$12="AL",1,0)+IF($Q$13="AL",1,0)+IF($Q$14="AL",1,0)+IF($Q$15="AL",1,0)+IF($Q$16="AL",1,0)+IF($Q$17="AL",1,0)+IF($Q$18="AL",1,0)+IF($Q$19="AL",1,0)+IF($M$24="AL",1,0)+IF($M$25="AL",1,0)+IF($M$26="AL",1,0)+IF($M$27="AL",1,0)</f>
        <v>0</v>
      </c>
      <c r="J32" s="54">
        <f>IF($Q$5="AXL",1,0)+IF($Q$6="AXL",1,0)+IF($Q$7="AXL",1,0)+IF($Q$8="AXL",1,0)+IF($Q$9="AXL",1,0)+IF($Q$10="AXL",1,0)+IF($Q$11="AXL",1,0)+IF($Q$12="AXL",1,0)+IF($Q$13="AXL",1,0)+IF($Q$14="AXL",1,0)+IF($Q$15="AXL",1,0)+IF($Q$16="AXL",1,0)+IF($Q$17="AXL",1,0)+IF($Q$18="AXL",1,0)+IF($Q$19="AXL",1,0)+IF($M$24="AXL",1,0)+IF($M$26="AXL",1,0)+IF($M$27="AXL",1,0)</f>
        <v>0</v>
      </c>
      <c r="K32" s="54">
        <f>IF($Q$5="A2XL",1,0)+IF($Q$6="A2XL",1,0)+IF($Q$7="A2XL",1,0)+IF($Q$8="A2XL",1,0)+IF($Q$9="A2XL",1,0)+IF($Q$10="A2XL",1,0)+IF($Q$11="A2XL",1,0)+IF($Q$12="A2XL",1,0)+IF($Q$13="A2XL",1,0)+IF($Q$14="A2XL",1,0)+IF($Q$15="A2XL",1,0)+IF($Q$16="A2XL",1,0)+IF($Q$17="A2XL",1,0)+IF($Q$18="A2XL",1,0)+IF($Q$19="A2XL",1,0)+IF($M$24="A2XL",1,0)+IF($M$26="A2XL",1,0)+IF($M$27="A2XL",1,0)</f>
        <v>0</v>
      </c>
      <c r="L32" s="54">
        <f>IF($Q$5="A3XL",1,0)+IF($Q$6="A3XL",1,0)+IF($Q$7="A3XL",1,0)+IF($Q$8="A3XL",1,0)+IF($Q$9="A3XL",1,0)+IF($Q$10="A3XL",1,0)+IF($Q$11="A3XL",1,0)+IF($Q$12="A3XL",1,0)+IF($Q$13="A3XL",1,0)+IF($Q$14="A3XL",1,0)+IF($Q$15="A3XL",1,0)+IF($Q$16="A3XL",1,0)+IF($Q$17="A3XL",1,0)+IF($Q$18="A3XL",1,0)+IF($Q$19="A3XL",1,0)+IF($M$24="A3XL",1,0)+IF($M$26="A3XL",1,0)+IF($M$27="A3XL",1,0)</f>
        <v>0</v>
      </c>
      <c r="M32" s="59">
        <f>SUM(D32:L32)</f>
        <v>0</v>
      </c>
      <c r="N32" s="59"/>
      <c r="O32" s="54"/>
      <c r="P32" s="59"/>
      <c r="Q32" s="54"/>
      <c r="R32" s="54"/>
      <c r="S32" s="54"/>
      <c r="T32" s="54"/>
      <c r="U32" s="54"/>
      <c r="V32" s="54"/>
      <c r="W32" s="54"/>
    </row>
    <row r="33" spans="2:23" ht="13.8" thickTop="1"/>
    <row r="38" spans="2:23">
      <c r="B38" s="2"/>
    </row>
    <row r="41" spans="2:23">
      <c r="B41" s="5"/>
      <c r="S41" s="6"/>
      <c r="W41" s="7"/>
    </row>
    <row r="101" spans="20:20">
      <c r="T101" t="s">
        <v>77</v>
      </c>
    </row>
    <row r="102" spans="20:20">
      <c r="T102" t="s">
        <v>79</v>
      </c>
    </row>
    <row r="103" spans="20:20">
      <c r="T103" t="s">
        <v>82</v>
      </c>
    </row>
  </sheetData>
  <mergeCells count="3">
    <mergeCell ref="A22:B22"/>
    <mergeCell ref="C1:H1"/>
    <mergeCell ref="A1:B1"/>
  </mergeCells>
  <dataValidations count="1">
    <dataValidation type="list" allowBlank="1" showInputMessage="1" showErrorMessage="1" sqref="C1">
      <formula1>$T$101:$T$107</formula1>
    </dataValidation>
  </dataValidations>
  <printOptions gridLines="1"/>
  <pageMargins left="0" right="0" top="1.5" bottom="0.5" header="0.98402777777777795" footer="0.51180555555555596"/>
  <pageSetup scale="85" firstPageNumber="0" orientation="landscape" r:id="rId1"/>
  <headerFooter>
    <oddHeader>&amp;C&amp;"Times New Roman,Regular"&amp;12 2018 Female Camper List
Lake Tomahawk Christian Retreat Center</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6"/>
  <sheetViews>
    <sheetView zoomScaleNormal="100" workbookViewId="0">
      <selection sqref="A1:B1"/>
    </sheetView>
  </sheetViews>
  <sheetFormatPr defaultRowHeight="13.2"/>
  <cols>
    <col min="1" max="1" width="15.5546875" customWidth="1"/>
    <col min="2" max="2" width="15.44140625" customWidth="1"/>
    <col min="3" max="3" width="9.6640625" customWidth="1"/>
    <col min="4" max="5" width="4.33203125" customWidth="1"/>
    <col min="6" max="6" width="4.109375" customWidth="1"/>
    <col min="7" max="7" width="4" customWidth="1"/>
    <col min="8" max="8" width="4.109375" customWidth="1"/>
    <col min="9" max="10" width="4.33203125" customWidth="1"/>
    <col min="11" max="12" width="3.5546875" customWidth="1"/>
    <col min="13" max="13" width="4.77734375" customWidth="1"/>
    <col min="14" max="14" width="4.88671875" customWidth="1"/>
    <col min="15" max="15" width="5.77734375" customWidth="1"/>
    <col min="16" max="16" width="5.5546875" customWidth="1"/>
    <col min="17" max="18" width="5.6640625" customWidth="1"/>
    <col min="19" max="19" width="5" customWidth="1"/>
    <col min="20" max="20" width="7.77734375" customWidth="1"/>
    <col min="21" max="21" width="5.109375" customWidth="1"/>
    <col min="22" max="22" width="7.44140625" customWidth="1"/>
    <col min="23" max="23" width="9.33203125" customWidth="1"/>
    <col min="24" max="24" width="12.44140625" customWidth="1"/>
  </cols>
  <sheetData>
    <row r="1" spans="1:24" ht="39.75" customHeight="1">
      <c r="A1" s="90" t="s">
        <v>84</v>
      </c>
      <c r="B1" s="90"/>
      <c r="C1" s="98" t="s">
        <v>77</v>
      </c>
      <c r="D1" s="98"/>
      <c r="E1" s="98"/>
      <c r="F1" s="98"/>
      <c r="G1" s="98"/>
      <c r="H1" s="98"/>
      <c r="I1" s="23"/>
      <c r="J1" s="23"/>
      <c r="K1" s="23"/>
      <c r="L1" s="23"/>
      <c r="M1" s="23"/>
      <c r="N1" s="23"/>
      <c r="O1" s="23"/>
      <c r="P1" s="23"/>
      <c r="Q1" s="23"/>
      <c r="R1" s="22"/>
      <c r="S1" s="22"/>
      <c r="T1" s="66" t="s">
        <v>48</v>
      </c>
      <c r="U1" s="22"/>
      <c r="V1" s="22"/>
      <c r="W1" s="22"/>
      <c r="X1" s="22"/>
    </row>
    <row r="2" spans="1:24" ht="20.25" customHeight="1">
      <c r="A2" s="24" t="s">
        <v>23</v>
      </c>
      <c r="B2" s="25"/>
      <c r="C2" s="91"/>
      <c r="D2" s="91"/>
      <c r="E2" s="91"/>
      <c r="F2" s="91"/>
      <c r="G2" s="91"/>
      <c r="H2" s="91"/>
      <c r="I2" s="91"/>
      <c r="J2" s="25"/>
      <c r="K2" s="25"/>
      <c r="L2" s="25"/>
      <c r="M2" s="25"/>
      <c r="N2" s="25"/>
      <c r="O2" s="25"/>
      <c r="P2" s="25"/>
      <c r="Q2" s="25"/>
      <c r="R2" s="22"/>
      <c r="S2" s="22"/>
      <c r="T2" s="22" t="s">
        <v>52</v>
      </c>
      <c r="U2" s="22"/>
      <c r="V2" s="22"/>
      <c r="W2" s="22"/>
      <c r="X2" s="22"/>
    </row>
    <row r="3" spans="1:24">
      <c r="A3" s="26"/>
      <c r="B3" s="22"/>
      <c r="C3" s="22"/>
      <c r="D3" s="22"/>
      <c r="E3" s="22"/>
      <c r="F3" s="22"/>
      <c r="G3" s="22"/>
      <c r="H3" s="22"/>
      <c r="I3" s="22"/>
      <c r="J3" s="22"/>
      <c r="K3" s="22"/>
      <c r="L3" s="22"/>
      <c r="M3" s="22"/>
      <c r="N3" s="22"/>
      <c r="O3" s="22"/>
      <c r="P3" s="22"/>
      <c r="Q3" s="22"/>
      <c r="R3" s="22"/>
      <c r="S3" s="22"/>
      <c r="T3" s="22" t="s">
        <v>53</v>
      </c>
      <c r="U3" s="22"/>
      <c r="V3" s="22"/>
      <c r="W3" s="22"/>
      <c r="X3" s="22"/>
    </row>
    <row r="4" spans="1:24">
      <c r="A4" s="26" t="s">
        <v>47</v>
      </c>
      <c r="B4" s="26"/>
      <c r="C4" s="26"/>
      <c r="D4" s="26"/>
      <c r="E4" s="26"/>
      <c r="F4" s="26"/>
      <c r="G4" s="26"/>
      <c r="H4" s="26"/>
      <c r="I4" s="27"/>
      <c r="J4" s="27"/>
      <c r="K4" s="27"/>
      <c r="L4" s="27"/>
      <c r="M4" s="27"/>
      <c r="N4" s="27"/>
      <c r="O4" s="27"/>
      <c r="P4" s="26"/>
      <c r="Q4" s="26"/>
      <c r="R4" s="22"/>
      <c r="S4" s="26"/>
      <c r="T4" s="22" t="s">
        <v>54</v>
      </c>
      <c r="U4" s="26"/>
      <c r="V4" s="26"/>
      <c r="W4" s="26"/>
      <c r="X4" s="26"/>
    </row>
    <row r="5" spans="1:24">
      <c r="A5" s="28" t="s">
        <v>50</v>
      </c>
      <c r="B5" s="26"/>
      <c r="C5" s="26"/>
      <c r="D5" s="26"/>
      <c r="E5" s="26"/>
      <c r="F5" s="26"/>
      <c r="G5" s="26"/>
      <c r="H5" s="26"/>
      <c r="I5" s="27"/>
      <c r="J5" s="27"/>
      <c r="K5" s="27"/>
      <c r="L5" s="27"/>
      <c r="M5" s="27"/>
      <c r="N5" s="27"/>
      <c r="O5" s="27"/>
      <c r="P5" s="26"/>
      <c r="Q5" s="26"/>
      <c r="R5" s="22"/>
      <c r="S5" s="26"/>
      <c r="T5" s="22" t="s">
        <v>91</v>
      </c>
      <c r="U5" s="26"/>
      <c r="V5" s="26"/>
      <c r="W5" s="26"/>
      <c r="X5" s="26"/>
    </row>
    <row r="6" spans="1:24" ht="40.5" customHeight="1">
      <c r="A6" s="41" t="s">
        <v>59</v>
      </c>
      <c r="B6" s="41" t="s">
        <v>60</v>
      </c>
      <c r="C6" s="42" t="s">
        <v>2</v>
      </c>
      <c r="D6" s="41" t="s">
        <v>27</v>
      </c>
      <c r="E6" s="42" t="s">
        <v>61</v>
      </c>
      <c r="F6" s="42" t="s">
        <v>62</v>
      </c>
      <c r="G6" s="42" t="s">
        <v>63</v>
      </c>
      <c r="H6" s="42" t="s">
        <v>64</v>
      </c>
      <c r="I6" s="42" t="s">
        <v>65</v>
      </c>
      <c r="J6" s="42" t="s">
        <v>66</v>
      </c>
      <c r="K6" s="42" t="s">
        <v>67</v>
      </c>
      <c r="L6" s="42" t="s">
        <v>68</v>
      </c>
      <c r="M6" s="42" t="s">
        <v>69</v>
      </c>
      <c r="N6" s="42" t="s">
        <v>70</v>
      </c>
      <c r="O6" s="42" t="s">
        <v>71</v>
      </c>
      <c r="P6" s="42" t="s">
        <v>72</v>
      </c>
      <c r="Q6" s="42" t="s">
        <v>29</v>
      </c>
      <c r="R6" s="43" t="s">
        <v>3</v>
      </c>
      <c r="S6" s="42" t="s">
        <v>4</v>
      </c>
      <c r="T6" s="42" t="s">
        <v>56</v>
      </c>
      <c r="U6" s="42" t="s">
        <v>5</v>
      </c>
      <c r="V6" s="89" t="s">
        <v>97</v>
      </c>
      <c r="W6" s="29" t="s">
        <v>6</v>
      </c>
      <c r="X6" s="35" t="s">
        <v>7</v>
      </c>
    </row>
    <row r="7" spans="1:24">
      <c r="A7" s="13"/>
      <c r="B7" s="25"/>
      <c r="C7" s="25"/>
      <c r="D7" s="67"/>
      <c r="E7" s="67"/>
      <c r="F7" s="67"/>
      <c r="G7" s="68"/>
      <c r="H7" s="68"/>
      <c r="I7" s="68"/>
      <c r="J7" s="68"/>
      <c r="K7" s="68"/>
      <c r="L7" s="68"/>
      <c r="M7" s="68"/>
      <c r="N7" s="68"/>
      <c r="O7" s="68"/>
      <c r="P7" s="68"/>
      <c r="Q7" s="25"/>
      <c r="R7" s="69"/>
      <c r="S7" s="67"/>
      <c r="T7" s="25"/>
      <c r="U7" s="25"/>
      <c r="V7" s="25"/>
      <c r="W7" s="25"/>
      <c r="X7" s="25"/>
    </row>
    <row r="8" spans="1:24">
      <c r="A8" s="13"/>
      <c r="B8" s="25"/>
      <c r="C8" s="25"/>
      <c r="D8" s="67"/>
      <c r="E8" s="67"/>
      <c r="F8" s="67"/>
      <c r="G8" s="68"/>
      <c r="H8" s="68"/>
      <c r="I8" s="68"/>
      <c r="J8" s="68"/>
      <c r="K8" s="68"/>
      <c r="L8" s="68"/>
      <c r="M8" s="68"/>
      <c r="N8" s="68"/>
      <c r="O8" s="68"/>
      <c r="P8" s="68"/>
      <c r="Q8" s="25"/>
      <c r="R8" s="69"/>
      <c r="S8" s="67"/>
      <c r="T8" s="25"/>
      <c r="U8" s="25"/>
      <c r="V8" s="25"/>
      <c r="W8" s="25"/>
      <c r="X8" s="25"/>
    </row>
    <row r="9" spans="1:24">
      <c r="A9" s="13"/>
      <c r="B9" s="25"/>
      <c r="C9" s="25"/>
      <c r="D9" s="67"/>
      <c r="E9" s="67"/>
      <c r="F9" s="67"/>
      <c r="G9" s="68"/>
      <c r="H9" s="68"/>
      <c r="I9" s="68"/>
      <c r="J9" s="68"/>
      <c r="K9" s="68"/>
      <c r="L9" s="68"/>
      <c r="M9" s="68"/>
      <c r="N9" s="68"/>
      <c r="O9" s="68"/>
      <c r="P9" s="68"/>
      <c r="Q9" s="25"/>
      <c r="R9" s="69"/>
      <c r="S9" s="67"/>
      <c r="T9" s="25"/>
      <c r="U9" s="25"/>
      <c r="V9" s="25"/>
      <c r="W9" s="25"/>
      <c r="X9" s="25"/>
    </row>
    <row r="10" spans="1:24">
      <c r="A10" s="13"/>
      <c r="B10" s="25"/>
      <c r="C10" s="25"/>
      <c r="D10" s="67"/>
      <c r="E10" s="67"/>
      <c r="F10" s="67"/>
      <c r="G10" s="68"/>
      <c r="H10" s="68"/>
      <c r="I10" s="68"/>
      <c r="J10" s="68"/>
      <c r="K10" s="68"/>
      <c r="L10" s="68"/>
      <c r="M10" s="68"/>
      <c r="N10" s="68"/>
      <c r="O10" s="68"/>
      <c r="P10" s="68"/>
      <c r="Q10" s="25"/>
      <c r="R10" s="69"/>
      <c r="S10" s="67"/>
      <c r="T10" s="25"/>
      <c r="U10" s="25"/>
      <c r="V10" s="25"/>
      <c r="W10" s="25"/>
      <c r="X10" s="25"/>
    </row>
    <row r="11" spans="1:24">
      <c r="A11" s="13"/>
      <c r="B11" s="25"/>
      <c r="C11" s="25"/>
      <c r="D11" s="67"/>
      <c r="E11" s="67"/>
      <c r="F11" s="67"/>
      <c r="G11" s="68"/>
      <c r="H11" s="68"/>
      <c r="I11" s="68"/>
      <c r="J11" s="68"/>
      <c r="K11" s="68"/>
      <c r="L11" s="68"/>
      <c r="M11" s="68"/>
      <c r="N11" s="68"/>
      <c r="O11" s="68"/>
      <c r="P11" s="68"/>
      <c r="Q11" s="25"/>
      <c r="R11" s="69"/>
      <c r="S11" s="70"/>
      <c r="T11" s="25"/>
      <c r="U11" s="25"/>
      <c r="V11" s="25"/>
      <c r="W11" s="25"/>
      <c r="X11" s="25"/>
    </row>
    <row r="12" spans="1:24">
      <c r="A12" s="13"/>
      <c r="B12" s="25"/>
      <c r="C12" s="25"/>
      <c r="D12" s="67"/>
      <c r="E12" s="67"/>
      <c r="F12" s="67"/>
      <c r="G12" s="68"/>
      <c r="H12" s="68"/>
      <c r="I12" s="68"/>
      <c r="J12" s="68"/>
      <c r="K12" s="68"/>
      <c r="L12" s="68"/>
      <c r="M12" s="68"/>
      <c r="N12" s="68"/>
      <c r="O12" s="68"/>
      <c r="P12" s="68"/>
      <c r="Q12" s="25"/>
      <c r="R12" s="69"/>
      <c r="S12" s="67"/>
      <c r="T12" s="25"/>
      <c r="U12" s="25"/>
      <c r="V12" s="25"/>
      <c r="W12" s="25"/>
      <c r="X12" s="25"/>
    </row>
    <row r="13" spans="1:24">
      <c r="A13" s="13"/>
      <c r="B13" s="25"/>
      <c r="C13" s="25"/>
      <c r="D13" s="67"/>
      <c r="E13" s="67"/>
      <c r="F13" s="67"/>
      <c r="G13" s="68"/>
      <c r="H13" s="68"/>
      <c r="I13" s="68"/>
      <c r="J13" s="68"/>
      <c r="K13" s="68"/>
      <c r="L13" s="68"/>
      <c r="M13" s="68"/>
      <c r="N13" s="68"/>
      <c r="O13" s="68"/>
      <c r="P13" s="68"/>
      <c r="Q13" s="25"/>
      <c r="R13" s="69"/>
      <c r="S13" s="67"/>
      <c r="T13" s="25"/>
      <c r="U13" s="25"/>
      <c r="V13" s="25"/>
      <c r="W13" s="25"/>
      <c r="X13" s="25"/>
    </row>
    <row r="14" spans="1:24">
      <c r="A14" s="13"/>
      <c r="B14" s="25"/>
      <c r="C14" s="25"/>
      <c r="D14" s="67"/>
      <c r="E14" s="67"/>
      <c r="F14" s="67"/>
      <c r="G14" s="68"/>
      <c r="H14" s="68"/>
      <c r="I14" s="68"/>
      <c r="J14" s="68"/>
      <c r="K14" s="68"/>
      <c r="L14" s="68"/>
      <c r="M14" s="68"/>
      <c r="N14" s="68"/>
      <c r="O14" s="68"/>
      <c r="P14" s="68"/>
      <c r="Q14" s="25"/>
      <c r="R14" s="69"/>
      <c r="S14" s="67"/>
      <c r="T14" s="25"/>
      <c r="U14" s="25"/>
      <c r="V14" s="25"/>
      <c r="W14" s="25"/>
      <c r="X14" s="25"/>
    </row>
    <row r="15" spans="1:24">
      <c r="A15" s="13"/>
      <c r="B15" s="25"/>
      <c r="C15" s="25"/>
      <c r="D15" s="67"/>
      <c r="E15" s="67"/>
      <c r="F15" s="67"/>
      <c r="G15" s="68"/>
      <c r="H15" s="68"/>
      <c r="I15" s="68"/>
      <c r="J15" s="68"/>
      <c r="K15" s="68"/>
      <c r="L15" s="68"/>
      <c r="M15" s="68"/>
      <c r="N15" s="68"/>
      <c r="O15" s="68"/>
      <c r="P15" s="68"/>
      <c r="Q15" s="25"/>
      <c r="R15" s="69"/>
      <c r="S15" s="67"/>
      <c r="T15" s="25"/>
      <c r="U15" s="25"/>
      <c r="V15" s="25"/>
      <c r="W15" s="25"/>
      <c r="X15" s="25"/>
    </row>
    <row r="16" spans="1:24">
      <c r="A16" s="13"/>
      <c r="B16" s="25"/>
      <c r="C16" s="25"/>
      <c r="D16" s="67"/>
      <c r="E16" s="67"/>
      <c r="F16" s="67"/>
      <c r="G16" s="68"/>
      <c r="H16" s="68"/>
      <c r="I16" s="68"/>
      <c r="J16" s="68"/>
      <c r="K16" s="68"/>
      <c r="L16" s="68"/>
      <c r="M16" s="68"/>
      <c r="N16" s="68"/>
      <c r="O16" s="68"/>
      <c r="P16" s="68"/>
      <c r="Q16" s="25"/>
      <c r="R16" s="69"/>
      <c r="S16" s="67"/>
      <c r="T16" s="25"/>
      <c r="U16" s="25"/>
      <c r="V16" s="25"/>
      <c r="W16" s="25"/>
      <c r="X16" s="25"/>
    </row>
    <row r="17" spans="1:24">
      <c r="A17" s="13"/>
      <c r="B17" s="25"/>
      <c r="C17" s="25"/>
      <c r="D17" s="67"/>
      <c r="E17" s="67"/>
      <c r="F17" s="67"/>
      <c r="G17" s="68"/>
      <c r="H17" s="68"/>
      <c r="I17" s="68"/>
      <c r="J17" s="68"/>
      <c r="K17" s="68"/>
      <c r="L17" s="68"/>
      <c r="M17" s="68"/>
      <c r="N17" s="68"/>
      <c r="O17" s="68"/>
      <c r="P17" s="68"/>
      <c r="Q17" s="25"/>
      <c r="R17" s="69"/>
      <c r="S17" s="67"/>
      <c r="T17" s="25"/>
      <c r="U17" s="25"/>
      <c r="V17" s="25"/>
      <c r="W17" s="25"/>
      <c r="X17" s="25"/>
    </row>
    <row r="18" spans="1:24">
      <c r="A18" s="13"/>
      <c r="B18" s="25"/>
      <c r="C18" s="25"/>
      <c r="D18" s="67"/>
      <c r="E18" s="67"/>
      <c r="F18" s="67"/>
      <c r="G18" s="68"/>
      <c r="H18" s="68"/>
      <c r="I18" s="68"/>
      <c r="J18" s="68"/>
      <c r="K18" s="68"/>
      <c r="L18" s="68"/>
      <c r="M18" s="68"/>
      <c r="N18" s="68"/>
      <c r="O18" s="68"/>
      <c r="P18" s="68"/>
      <c r="Q18" s="25"/>
      <c r="R18" s="69"/>
      <c r="S18" s="67"/>
      <c r="T18" s="25"/>
      <c r="U18" s="25"/>
      <c r="V18" s="25"/>
      <c r="W18" s="25"/>
      <c r="X18" s="25"/>
    </row>
    <row r="19" spans="1:24">
      <c r="A19" s="13"/>
      <c r="B19" s="25"/>
      <c r="C19" s="25"/>
      <c r="D19" s="67"/>
      <c r="E19" s="67"/>
      <c r="F19" s="67"/>
      <c r="G19" s="68"/>
      <c r="H19" s="68"/>
      <c r="I19" s="68"/>
      <c r="J19" s="68"/>
      <c r="K19" s="68"/>
      <c r="L19" s="68"/>
      <c r="M19" s="68"/>
      <c r="N19" s="68"/>
      <c r="O19" s="68"/>
      <c r="P19" s="68"/>
      <c r="Q19" s="25"/>
      <c r="R19" s="69"/>
      <c r="S19" s="67"/>
      <c r="T19" s="25"/>
      <c r="U19" s="25"/>
      <c r="V19" s="25"/>
      <c r="W19" s="25"/>
      <c r="X19" s="25"/>
    </row>
    <row r="20" spans="1:24">
      <c r="A20" s="13"/>
      <c r="B20" s="25"/>
      <c r="C20" s="25"/>
      <c r="D20" s="67"/>
      <c r="E20" s="67"/>
      <c r="F20" s="67"/>
      <c r="G20" s="68"/>
      <c r="H20" s="68"/>
      <c r="I20" s="68"/>
      <c r="J20" s="68"/>
      <c r="K20" s="68"/>
      <c r="L20" s="68"/>
      <c r="M20" s="68"/>
      <c r="N20" s="68"/>
      <c r="O20" s="68"/>
      <c r="P20" s="68"/>
      <c r="Q20" s="25"/>
      <c r="R20" s="69"/>
      <c r="S20" s="67"/>
      <c r="T20" s="25"/>
      <c r="U20" s="25"/>
      <c r="V20" s="25"/>
      <c r="W20" s="25"/>
      <c r="X20" s="25"/>
    </row>
    <row r="21" spans="1:24">
      <c r="A21" s="13"/>
      <c r="B21" s="25"/>
      <c r="C21" s="25"/>
      <c r="D21" s="67"/>
      <c r="E21" s="67"/>
      <c r="F21" s="67"/>
      <c r="G21" s="68"/>
      <c r="H21" s="68"/>
      <c r="I21" s="68"/>
      <c r="J21" s="68"/>
      <c r="K21" s="68"/>
      <c r="L21" s="68"/>
      <c r="M21" s="68"/>
      <c r="N21" s="68"/>
      <c r="O21" s="68"/>
      <c r="P21" s="68"/>
      <c r="Q21" s="25"/>
      <c r="R21" s="69"/>
      <c r="S21" s="67"/>
      <c r="T21" s="25"/>
      <c r="U21" s="25"/>
      <c r="V21" s="25"/>
      <c r="W21" s="25"/>
      <c r="X21" s="25"/>
    </row>
    <row r="22" spans="1:24" ht="13.8" thickBot="1">
      <c r="A22" s="32"/>
      <c r="B22" s="31" t="s">
        <v>85</v>
      </c>
      <c r="C22" s="32"/>
      <c r="D22" s="51">
        <f>SUM(E7:P21)</f>
        <v>0</v>
      </c>
      <c r="E22" s="51">
        <f t="shared" ref="E22:P22" si="0">SUM(E7:E21)</f>
        <v>0</v>
      </c>
      <c r="F22" s="51">
        <f t="shared" si="0"/>
        <v>0</v>
      </c>
      <c r="G22" s="51">
        <f t="shared" si="0"/>
        <v>0</v>
      </c>
      <c r="H22" s="51">
        <f t="shared" si="0"/>
        <v>0</v>
      </c>
      <c r="I22" s="51">
        <f t="shared" si="0"/>
        <v>0</v>
      </c>
      <c r="J22" s="51">
        <f t="shared" si="0"/>
        <v>0</v>
      </c>
      <c r="K22" s="51">
        <f t="shared" si="0"/>
        <v>0</v>
      </c>
      <c r="L22" s="51">
        <f t="shared" si="0"/>
        <v>0</v>
      </c>
      <c r="M22" s="51">
        <f t="shared" si="0"/>
        <v>0</v>
      </c>
      <c r="N22" s="51">
        <f t="shared" si="0"/>
        <v>0</v>
      </c>
      <c r="O22" s="51">
        <f t="shared" si="0"/>
        <v>0</v>
      </c>
      <c r="P22" s="51">
        <f t="shared" si="0"/>
        <v>0</v>
      </c>
      <c r="Q22" s="51">
        <f>SUM(Q7:Q21)</f>
        <v>0</v>
      </c>
      <c r="R22" s="51">
        <f>SUM(R7:R21)</f>
        <v>0</v>
      </c>
      <c r="S22" s="51">
        <f>SUM(S7:S21)</f>
        <v>0</v>
      </c>
      <c r="T22" s="60"/>
      <c r="U22" s="60"/>
      <c r="V22" s="60"/>
      <c r="W22" s="60"/>
      <c r="X22" s="60"/>
    </row>
    <row r="23" spans="1:24" ht="13.8" thickTop="1">
      <c r="C23" s="22"/>
      <c r="D23" s="22"/>
      <c r="E23" s="22"/>
      <c r="F23" s="22"/>
      <c r="G23" s="44"/>
      <c r="H23" s="44"/>
      <c r="I23" s="44"/>
      <c r="J23" s="44"/>
      <c r="K23" s="44"/>
      <c r="L23" s="44"/>
      <c r="M23" s="44"/>
      <c r="N23" s="44"/>
      <c r="O23" s="44"/>
      <c r="P23" s="44"/>
      <c r="Q23" s="22"/>
      <c r="R23" s="30"/>
      <c r="S23" s="22"/>
      <c r="T23" s="22"/>
      <c r="U23" s="22"/>
      <c r="V23" s="22"/>
      <c r="W23" s="22"/>
      <c r="X23" s="22"/>
    </row>
    <row r="24" spans="1:24" ht="32.25" customHeight="1">
      <c r="A24" s="96" t="s">
        <v>28</v>
      </c>
      <c r="B24" s="96"/>
      <c r="C24" s="33" t="s">
        <v>74</v>
      </c>
      <c r="D24" s="22"/>
      <c r="E24" s="22"/>
      <c r="F24" s="22"/>
      <c r="G24" s="44"/>
      <c r="H24" s="44"/>
      <c r="I24" s="44"/>
      <c r="J24" s="44"/>
      <c r="K24" s="44"/>
      <c r="L24" s="44"/>
      <c r="M24" s="44"/>
      <c r="N24" s="44"/>
      <c r="O24" s="44"/>
      <c r="P24" s="44"/>
      <c r="Q24" s="22"/>
      <c r="R24" s="30"/>
      <c r="S24" s="22"/>
      <c r="T24" s="22"/>
      <c r="U24" s="22"/>
      <c r="V24" s="22"/>
      <c r="W24" s="28"/>
      <c r="X24" s="28"/>
    </row>
    <row r="25" spans="1:24" ht="39.6">
      <c r="A25" s="41" t="s">
        <v>59</v>
      </c>
      <c r="B25" s="41" t="s">
        <v>60</v>
      </c>
      <c r="C25" s="42" t="s">
        <v>73</v>
      </c>
      <c r="D25" s="41" t="s">
        <v>27</v>
      </c>
      <c r="E25" s="45"/>
      <c r="F25" s="45"/>
      <c r="G25" s="14"/>
      <c r="H25" s="14"/>
      <c r="I25" s="14"/>
      <c r="J25" s="14"/>
      <c r="K25" s="14"/>
      <c r="L25" s="14"/>
      <c r="M25" s="42" t="s">
        <v>29</v>
      </c>
      <c r="N25" s="42" t="s">
        <v>55</v>
      </c>
      <c r="O25" s="42" t="s">
        <v>18</v>
      </c>
      <c r="P25" s="41" t="s">
        <v>19</v>
      </c>
      <c r="Q25" s="43" t="s">
        <v>44</v>
      </c>
      <c r="R25" s="42" t="s">
        <v>45</v>
      </c>
      <c r="S25" s="42" t="s">
        <v>56</v>
      </c>
      <c r="T25" s="36"/>
      <c r="U25" s="45"/>
      <c r="V25" s="33"/>
      <c r="W25" s="29" t="s">
        <v>6</v>
      </c>
      <c r="X25" s="35" t="s">
        <v>7</v>
      </c>
    </row>
    <row r="26" spans="1:24">
      <c r="A26" s="13"/>
      <c r="B26" s="25"/>
      <c r="C26" s="25"/>
      <c r="D26" s="73"/>
      <c r="E26" s="25"/>
      <c r="F26" s="25"/>
      <c r="G26" s="25"/>
      <c r="H26" s="25"/>
      <c r="I26" s="74"/>
      <c r="J26" s="25"/>
      <c r="K26" s="25"/>
      <c r="L26" s="25"/>
      <c r="M26" s="25"/>
      <c r="N26" s="25"/>
      <c r="O26" s="25"/>
      <c r="P26" s="25"/>
      <c r="Q26" s="25"/>
      <c r="R26" s="67"/>
      <c r="S26" s="67"/>
      <c r="T26" s="25"/>
      <c r="U26" s="25"/>
      <c r="V26" s="25"/>
      <c r="W26" s="25"/>
      <c r="X26" s="25"/>
    </row>
    <row r="27" spans="1:24">
      <c r="A27" s="13"/>
      <c r="B27" s="25"/>
      <c r="C27" s="25"/>
      <c r="D27" s="73"/>
      <c r="E27" s="25"/>
      <c r="F27" s="25"/>
      <c r="G27" s="25"/>
      <c r="H27" s="25"/>
      <c r="I27" s="74"/>
      <c r="J27" s="25"/>
      <c r="K27" s="25"/>
      <c r="L27" s="25"/>
      <c r="M27" s="25"/>
      <c r="N27" s="25"/>
      <c r="O27" s="25"/>
      <c r="P27" s="25"/>
      <c r="Q27" s="25"/>
      <c r="R27" s="67"/>
      <c r="S27" s="67"/>
      <c r="T27" s="25"/>
      <c r="U27" s="25"/>
      <c r="V27" s="25"/>
      <c r="W27" s="25"/>
      <c r="X27" s="25"/>
    </row>
    <row r="28" spans="1:24">
      <c r="A28" s="13"/>
      <c r="B28" s="25"/>
      <c r="C28" s="25"/>
      <c r="D28" s="73"/>
      <c r="E28" s="25"/>
      <c r="F28" s="25"/>
      <c r="G28" s="25"/>
      <c r="H28" s="25"/>
      <c r="I28" s="74"/>
      <c r="J28" s="25"/>
      <c r="K28" s="25"/>
      <c r="L28" s="25"/>
      <c r="M28" s="25"/>
      <c r="N28" s="25"/>
      <c r="O28" s="25"/>
      <c r="P28" s="25"/>
      <c r="Q28" s="25"/>
      <c r="R28" s="67"/>
      <c r="S28" s="67"/>
      <c r="T28" s="25"/>
      <c r="U28" s="25"/>
      <c r="V28" s="25"/>
      <c r="W28" s="25"/>
      <c r="X28" s="25"/>
    </row>
    <row r="29" spans="1:24" ht="13.8" thickBot="1">
      <c r="A29" s="72"/>
      <c r="B29" s="71" t="s">
        <v>46</v>
      </c>
      <c r="C29" s="72"/>
      <c r="D29" s="75">
        <f>SUM(D26:D28)</f>
        <v>0</v>
      </c>
      <c r="E29" s="76"/>
      <c r="F29" s="76"/>
      <c r="G29" s="77"/>
      <c r="H29" s="77"/>
      <c r="I29" s="77"/>
      <c r="J29" s="77"/>
      <c r="K29" s="77"/>
      <c r="L29" s="77"/>
      <c r="M29" s="77"/>
      <c r="N29" s="77"/>
      <c r="O29" s="77"/>
      <c r="P29" s="77"/>
      <c r="Q29" s="75">
        <f>SUM(Q26:Q26)</f>
        <v>0</v>
      </c>
      <c r="R29" s="75">
        <f>SUM(R26:R26)</f>
        <v>0</v>
      </c>
      <c r="S29" s="76"/>
      <c r="T29" s="76"/>
      <c r="U29" s="76"/>
      <c r="V29" s="76"/>
      <c r="W29" s="76"/>
      <c r="X29" s="76"/>
    </row>
    <row r="30" spans="1:24" ht="13.8" thickTop="1">
      <c r="B30" s="33"/>
      <c r="C30" s="34"/>
      <c r="D30" s="50"/>
      <c r="E30" s="34"/>
      <c r="F30" s="34"/>
      <c r="G30" s="38"/>
      <c r="H30" s="38"/>
      <c r="I30" s="38"/>
      <c r="J30" s="38"/>
      <c r="K30" s="38"/>
      <c r="L30" s="38"/>
      <c r="M30" s="38"/>
      <c r="N30" s="38"/>
      <c r="O30" s="38"/>
      <c r="P30" s="38"/>
      <c r="Q30" s="34"/>
      <c r="R30" s="46"/>
      <c r="S30" s="46"/>
      <c r="T30" s="34"/>
      <c r="U30" s="34"/>
      <c r="V30" s="34"/>
      <c r="W30" s="22"/>
      <c r="X30" s="22"/>
    </row>
    <row r="31" spans="1:24">
      <c r="B31" s="33" t="s">
        <v>49</v>
      </c>
      <c r="C31" s="34"/>
      <c r="D31" s="52">
        <f>D22+D29</f>
        <v>0</v>
      </c>
      <c r="E31" s="34"/>
      <c r="F31" s="34"/>
      <c r="G31" s="38"/>
      <c r="H31" s="38"/>
      <c r="I31" s="38"/>
      <c r="J31" s="38"/>
      <c r="K31" s="38"/>
      <c r="L31" s="38"/>
      <c r="M31" s="38"/>
      <c r="N31" s="38"/>
      <c r="O31" s="38"/>
      <c r="P31" s="38"/>
      <c r="Q31" s="34"/>
      <c r="R31" s="46"/>
      <c r="S31" s="46"/>
      <c r="T31" s="34"/>
      <c r="U31" s="34"/>
      <c r="V31" s="34"/>
      <c r="W31" s="22"/>
      <c r="X31" s="22"/>
    </row>
    <row r="32" spans="1:24">
      <c r="B32" s="22"/>
      <c r="C32" s="22"/>
      <c r="D32" s="47" t="s">
        <v>58</v>
      </c>
      <c r="E32" s="47" t="s">
        <v>9</v>
      </c>
      <c r="F32" s="48" t="s">
        <v>10</v>
      </c>
      <c r="G32" s="48" t="s">
        <v>11</v>
      </c>
      <c r="H32" s="48" t="s">
        <v>12</v>
      </c>
      <c r="I32" s="48" t="s">
        <v>13</v>
      </c>
      <c r="J32" s="47" t="s">
        <v>14</v>
      </c>
      <c r="K32" s="49" t="s">
        <v>21</v>
      </c>
      <c r="L32" s="47" t="s">
        <v>22</v>
      </c>
      <c r="M32" s="47" t="s">
        <v>8</v>
      </c>
      <c r="N32" s="9"/>
      <c r="O32" s="9"/>
      <c r="P32" s="9"/>
      <c r="R32" s="1"/>
      <c r="T32" s="47"/>
      <c r="U32" s="47"/>
      <c r="V32" s="47"/>
    </row>
    <row r="33" spans="2:24" ht="13.8" thickBot="1">
      <c r="B33" s="31" t="s">
        <v>43</v>
      </c>
      <c r="C33" s="32"/>
      <c r="D33" s="51">
        <f>IF($Q$5="YS",1,0)+IF($Q$6="YS",1,0)+IF($Q$7="YS",1,0)+IF($Q$8="YS",1,0)+IF($Q$9="YS",1,0)+IF($Q$10="YS",1,0)+IF($Q$11="YS",1,0)+IF($Q$12="YS",1,0)+IF($Q$13="YS",1,0)+IF($Q$14="YS",1,0)+IF($Q$15="YS",1,0)+IF($Q$16="YS",1,0)+IF($Q$17="YS",1,0)+IF($Q$18="YS",1,0)+IF($Q$19="YS",1,0)+IF($M$24="YS",1,0)+IF($M$25="YS",1,0)+IF($M$26="YS",1,0)</f>
        <v>0</v>
      </c>
      <c r="E33" s="51">
        <f>IF($Q$5="YM",1,0)+IF($Q$6="YM",1,0)+IF($Q$7="YM",1,0)+IF($Q$8="YM",1,0)+IF($Q$9="YM",1,0)+IF($Q$10="YM",1,0)+IF($Q$11="YM",1,0)+IF($Q$12="YM",1,0)+IF($Q$13="YM",1,0)+IF($Q$14="YM",1,0)+IF($Q$15="YM",1,0)+IF($Q$16="YM",1,0)+IF($Q$17="YM",1,0)+IF($Q$18="YM",1,0)+IF($Q$19="YM",1,0)+IF($M$24="YM",1,0)+IF($M$25="YM",1,0)+IF($M$26="YM",1,0)</f>
        <v>0</v>
      </c>
      <c r="F33" s="51">
        <f>IF($Q$5="YL",1,0)+IF($Q$6="YL",1,0)+IF($Q$7="YL",1,0)+IF($Q$8="YL",1,0)+IF($Q$9="YL",1,0)+IF($Q$10="YL",1,0)+IF($Q$11="YL",1,0)+IF($Q$12="YL",1,0)+IF($Q$13="YL",1,0)+IF($Q$14="YL",1,0)+IF($Q$15="YL",1,0)+IF($Q$16="YL",1,0)+IF($Q$17="YL",1,0)+IF($Q$18="YL",1,0)+IF($Q$19="YL",1,0)+IF($M$24="YL",1,0)+IF($M$25="YL",1,0)+IF($M$26="YL",1,0)</f>
        <v>0</v>
      </c>
      <c r="G33" s="51">
        <f>IF($Q$5="AS",1,0)+IF($Q$6="AS",1,0)+IF($Q$7="AS",1,0)+IF($Q$8="AS",1,0)+IF($Q$9="AS",1,0)+IF($Q$10="AS",1,0)+IF($Q$11="AS",1,0)+IF($Q$12="AS",1,0)+IF($Q$13="AS",1,0)+IF($Q$14="AS",1,0)+IF($Q$15="AS",1,0)+IF($Q$16="AS",1,0)+IF($Q$17="AS",1,0)+IF($Q$18="AS",1,0)+IF($Q$19="AS",1,0)+IF($M$24="AS",1,0)+IF($M$25="AS",1,0)+IF($M$26="AS",1,0)</f>
        <v>0</v>
      </c>
      <c r="H33" s="51">
        <f>IF($Q$5="AM",1,0)+IF($Q$6="AM",1,0)+IF($Q$7="AM",1,0)+IF($Q$8="AM",1,0)+IF($Q$9="AM",1,0)+IF($Q$10="AM",1,0)+IF($Q$11="AM",1,0)+IF($Q$12="AM",1,0)+IF($Q$13="AM",1,0)+IF($Q$14="AM",1,0)+IF($Q$15="AM",1,0)+IF($Q$16="AM",1,0)+IF($Q$17="AM",1,0)+IF($Q$18="AM",1,0)+IF($Q$19="AM",1,0)+IF($M$24="AM",1,0)+IF($M$25="AM",1,0)+IF($M$26="AM",1,0)</f>
        <v>0</v>
      </c>
      <c r="I33" s="51">
        <f>IF($Q$5="AL",1,0)+IF($Q$6="AL",1,0)+IF($Q$7="AL",1,0)+IF($Q$8="AL",1,0)+IF($Q$9="AL",1,0)+IF($Q$10="AL",1,0)+IF($Q$11="AL",1,0)+IF($Q$12="AL",1,0)+IF($Q$13="AL",1,0)+IF($Q$14="AL",1,0)+IF($Q$15="AL",1,0)+IF($Q$16="AL",1,0)+IF($Q$17="AL",1,0)+IF($Q$18="AL",1,0)+IF($Q$19="AL",1,0)+IF($M$24="AL",1,0)+IF($M$25="AL",1,0)+IF($M$26="AL",1,0)</f>
        <v>0</v>
      </c>
      <c r="J33" s="51">
        <f>IF($Q$5="AXL",1,0)+IF($Q$6="AXL",1,0)+IF($Q$7="AXL",1,0)+IF($Q$8="AXL",1,0)+IF($Q$9="AXL",1,0)+IF($Q$10="AXL",1,0)+IF($Q$11="AXL",1,0)+IF($Q$12="AXL",1,0)+IF($Q$13="AXL",1,0)+IF($Q$14="AXL",1,0)+IF($Q$15="AXL",1,0)+IF($Q$16="AXL",1,0)+IF($Q$17="AXL",1,0)+IF($Q$18="AXL",1,0)+IF($Q$19="AXL",1,0)+IF($M$24="AXL",1,0)+IF($M$25="AXL",1,0)+IF($M$26="AXL",1,0)</f>
        <v>0</v>
      </c>
      <c r="K33" s="51">
        <f>IF($Q$5="A2XL",1,0)+IF($Q$6="A2XL",1,0)+IF($Q$7="A2XL",1,0)+IF($Q$8="A2XL",1,0)+IF($Q$9="A2XL",1,0)+IF($Q$10="A2XL",1,0)+IF($Q$11="A2XL",1,0)+IF($Q$12="A2XL",1,0)+IF($Q$13="A2XL",1,0)+IF($Q$14="A2XL",1,0)+IF($Q$15="A2XL",1,0)+IF($Q$16="A2XL",1,0)+IF($Q$17="A2XL",1,0)+IF($Q$18="A2XL",1,0)+IF($Q$19="A2XL",1,0)+IF($M$24="A2XL",1,0)+IF($M$25="A2XL",1,0)+IF($M$26="A2XL",1,0)</f>
        <v>0</v>
      </c>
      <c r="L33" s="51">
        <f>IF($Q$5="A3XL",1,0)+IF($Q$6="A3XL",1,0)+IF($Q$7="A3XL",1,0)+IF($Q$8="A3XL",1,0)+IF($Q$9="A3XL",1,0)+IF($Q$10="A3XL",1,0)+IF($Q$11="A3XL",1,0)+IF($Q$12="A3XL",1,0)+IF($Q$13="A3XL",1,0)+IF($Q$14="A3XL",1,0)+IF($Q$15="A3XL",1,0)+IF($Q$16="A3XL",1,0)+IF($Q$17="A3XL",1,0)+IF($Q$18="A3XL",1,0)+IF($Q$19="A3XL",1,0)+IF($M$24="A3XL",1,0)+IF($M$25="A3XL",1,0)+IF($M$26="A3XL",1,0)</f>
        <v>0</v>
      </c>
      <c r="M33" s="53">
        <f>SUM(D33:L33)</f>
        <v>0</v>
      </c>
      <c r="N33" s="53"/>
      <c r="O33" s="51"/>
      <c r="P33" s="53"/>
      <c r="Q33" s="51"/>
      <c r="R33" s="51"/>
      <c r="S33" s="51"/>
      <c r="T33" s="51"/>
      <c r="U33" s="51"/>
      <c r="V33" s="51"/>
      <c r="W33" s="51"/>
      <c r="X33" s="51"/>
    </row>
    <row r="34" spans="2:24" ht="13.8" thickTop="1"/>
    <row r="100" spans="20:20">
      <c r="T100" t="s">
        <v>77</v>
      </c>
    </row>
    <row r="101" spans="20:20">
      <c r="T101" t="s">
        <v>78</v>
      </c>
    </row>
    <row r="102" spans="20:20">
      <c r="T102" t="s">
        <v>79</v>
      </c>
    </row>
    <row r="103" spans="20:20">
      <c r="T103" t="s">
        <v>80</v>
      </c>
    </row>
    <row r="104" spans="20:20">
      <c r="T104" t="s">
        <v>81</v>
      </c>
    </row>
    <row r="105" spans="20:20">
      <c r="T105" t="s">
        <v>82</v>
      </c>
    </row>
    <row r="106" spans="20:20">
      <c r="T106" t="s">
        <v>83</v>
      </c>
    </row>
  </sheetData>
  <mergeCells count="4">
    <mergeCell ref="A1:B1"/>
    <mergeCell ref="C1:H1"/>
    <mergeCell ref="A24:B24"/>
    <mergeCell ref="C2:I2"/>
  </mergeCells>
  <dataValidations count="1">
    <dataValidation type="list" allowBlank="1" showInputMessage="1" showErrorMessage="1" sqref="C1">
      <formula1>$T$100:$T$106</formula1>
    </dataValidation>
  </dataValidations>
  <printOptions gridLines="1"/>
  <pageMargins left="0" right="0" top="0.75" bottom="0.5" header="0.3" footer="0.3"/>
  <pageSetup scale="86" fitToHeight="0" orientation="landscape" r:id="rId1"/>
  <headerFooter>
    <oddHeader>&amp;C&amp;"Arial,Bold"2018 Registration Changes
Lake Tomahawk Christian Retreat Center</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1"/>
  <sheetViews>
    <sheetView workbookViewId="0"/>
  </sheetViews>
  <sheetFormatPr defaultRowHeight="13.2"/>
  <cols>
    <col min="1" max="1" width="129.21875" style="84" customWidth="1"/>
    <col min="2" max="16384" width="8.88671875" style="5"/>
  </cols>
  <sheetData>
    <row r="1" spans="1:1" ht="16.8">
      <c r="A1" s="105" t="s">
        <v>117</v>
      </c>
    </row>
    <row r="2" spans="1:1" ht="16.8">
      <c r="A2" s="105"/>
    </row>
    <row r="3" spans="1:1" ht="77.400000000000006" customHeight="1">
      <c r="A3" s="105" t="s">
        <v>118</v>
      </c>
    </row>
    <row r="4" spans="1:1" ht="16.8">
      <c r="A4" s="105"/>
    </row>
    <row r="5" spans="1:1" ht="42" customHeight="1">
      <c r="A5" s="105" t="s">
        <v>119</v>
      </c>
    </row>
    <row r="6" spans="1:1" ht="16.8">
      <c r="A6" s="105"/>
    </row>
    <row r="7" spans="1:1" ht="64.8" customHeight="1">
      <c r="A7" s="106" t="s">
        <v>120</v>
      </c>
    </row>
    <row r="8" spans="1:1" ht="16.8">
      <c r="A8" s="105"/>
    </row>
    <row r="9" spans="1:1" ht="84.6" customHeight="1">
      <c r="A9" s="106" t="s">
        <v>121</v>
      </c>
    </row>
    <row r="10" spans="1:1" ht="16.8">
      <c r="A10" s="106"/>
    </row>
    <row r="11" spans="1:1" ht="93.6" customHeight="1">
      <c r="A11" s="106" t="s">
        <v>122</v>
      </c>
    </row>
    <row r="12" spans="1:1" ht="16.8">
      <c r="A12" s="106"/>
    </row>
    <row r="13" spans="1:1" ht="79.2" customHeight="1">
      <c r="A13" s="106" t="s">
        <v>123</v>
      </c>
    </row>
    <row r="14" spans="1:1" ht="16.8">
      <c r="A14" s="106"/>
    </row>
    <row r="15" spans="1:1" ht="55.2" customHeight="1">
      <c r="A15" s="106" t="s">
        <v>124</v>
      </c>
    </row>
    <row r="16" spans="1:1" ht="16.8">
      <c r="A16" s="106"/>
    </row>
    <row r="17" spans="1:1" ht="90" customHeight="1">
      <c r="A17" s="106" t="s">
        <v>125</v>
      </c>
    </row>
    <row r="18" spans="1:1" ht="16.8">
      <c r="A18" s="105"/>
    </row>
    <row r="19" spans="1:1" ht="97.2" customHeight="1">
      <c r="A19" s="106" t="s">
        <v>126</v>
      </c>
    </row>
    <row r="20" spans="1:1" ht="16.8">
      <c r="A20" s="105"/>
    </row>
    <row r="21" spans="1:1" ht="108" customHeight="1">
      <c r="A21" s="106" t="s">
        <v>127</v>
      </c>
    </row>
    <row r="22" spans="1:1" ht="16.8">
      <c r="A22" s="105"/>
    </row>
    <row r="23" spans="1:1" ht="57" customHeight="1">
      <c r="A23" s="105" t="s">
        <v>128</v>
      </c>
    </row>
    <row r="24" spans="1:1" ht="16.8">
      <c r="A24" s="105"/>
    </row>
    <row r="25" spans="1:1" ht="16.8">
      <c r="A25" s="105" t="s">
        <v>129</v>
      </c>
    </row>
    <row r="26" spans="1:1" ht="16.8">
      <c r="A26" s="105"/>
    </row>
    <row r="27" spans="1:1" ht="22.8">
      <c r="A27" s="107" t="s">
        <v>113</v>
      </c>
    </row>
    <row r="28" spans="1:1" ht="16.8">
      <c r="A28" s="105" t="s">
        <v>130</v>
      </c>
    </row>
    <row r="29" spans="1:1" ht="16.8">
      <c r="A29" s="105" t="s">
        <v>131</v>
      </c>
    </row>
    <row r="30" spans="1:1" ht="17.399999999999999">
      <c r="A30" s="108" t="s">
        <v>132</v>
      </c>
    </row>
    <row r="31" spans="1:1" ht="16.8">
      <c r="A31" s="105" t="s">
        <v>133</v>
      </c>
    </row>
  </sheetData>
  <sheetProtection algorithmName="SHA-512" hashValue="6ac1yTs0PTi/CWNfBPzPd4EeQu7uI3ULhMQZt5D23k1lrjHJ34rdOsWQjlvXiWQpw1Hz5YAq/oklfAzZ61SHdQ==" saltValue="QB6G6NNv0I7WK0IMzfGDCw==" spinCount="100000" sheet="1" objects="1" scenarios="1"/>
  <hyperlinks>
    <hyperlink ref="A30" r:id="rId1" display="http://www.laketomahawk.org/"/>
  </hyperlinks>
  <pageMargins left="0.25" right="0.25" top="0.75" bottom="0.75" header="0.3" footer="0.3"/>
  <pageSetup scale="97" fitToHeight="0" orientation="portrait" r:id="rId2"/>
  <headerFooter>
    <oddFooter>&amp;C&amp;P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4"/>
  <sheetViews>
    <sheetView workbookViewId="0"/>
  </sheetViews>
  <sheetFormatPr defaultColWidth="103.21875" defaultRowHeight="15"/>
  <cols>
    <col min="1" max="1" width="117.5546875" style="100" customWidth="1"/>
    <col min="2" max="16384" width="103.21875" style="100"/>
  </cols>
  <sheetData>
    <row r="1" spans="1:1" ht="15.6">
      <c r="A1" s="99" t="s">
        <v>99</v>
      </c>
    </row>
    <row r="2" spans="1:1" ht="15.6">
      <c r="A2" s="99" t="s">
        <v>100</v>
      </c>
    </row>
    <row r="3" spans="1:1">
      <c r="A3" s="101"/>
    </row>
    <row r="4" spans="1:1" ht="45">
      <c r="A4" s="102" t="s">
        <v>101</v>
      </c>
    </row>
    <row r="5" spans="1:1">
      <c r="A5" s="102"/>
    </row>
    <row r="6" spans="1:1" ht="31.2">
      <c r="A6" s="102" t="s">
        <v>102</v>
      </c>
    </row>
    <row r="7" spans="1:1">
      <c r="A7" s="102"/>
    </row>
    <row r="8" spans="1:1" ht="15.6">
      <c r="A8" s="102" t="s">
        <v>103</v>
      </c>
    </row>
    <row r="9" spans="1:1">
      <c r="A9" s="102"/>
    </row>
    <row r="10" spans="1:1" ht="45.6">
      <c r="A10" s="102" t="s">
        <v>104</v>
      </c>
    </row>
    <row r="11" spans="1:1">
      <c r="A11" s="102"/>
    </row>
    <row r="12" spans="1:1" ht="45.6">
      <c r="A12" s="102" t="s">
        <v>105</v>
      </c>
    </row>
    <row r="13" spans="1:1">
      <c r="A13" s="102"/>
    </row>
    <row r="14" spans="1:1" ht="60.6">
      <c r="A14" s="102" t="s">
        <v>106</v>
      </c>
    </row>
    <row r="15" spans="1:1">
      <c r="A15" s="102"/>
    </row>
    <row r="16" spans="1:1" ht="45.6">
      <c r="A16" s="102" t="s">
        <v>107</v>
      </c>
    </row>
    <row r="17" spans="1:1">
      <c r="A17" s="102"/>
    </row>
    <row r="18" spans="1:1" ht="45.6">
      <c r="A18" s="102" t="s">
        <v>108</v>
      </c>
    </row>
    <row r="19" spans="1:1">
      <c r="A19" s="102"/>
    </row>
    <row r="20" spans="1:1" ht="75.599999999999994">
      <c r="A20" s="102" t="s">
        <v>109</v>
      </c>
    </row>
    <row r="21" spans="1:1">
      <c r="A21" s="102"/>
    </row>
    <row r="22" spans="1:1" ht="15.6">
      <c r="A22" s="102" t="s">
        <v>110</v>
      </c>
    </row>
    <row r="23" spans="1:1">
      <c r="A23" s="102"/>
    </row>
    <row r="24" spans="1:1" ht="30">
      <c r="A24" s="102" t="s">
        <v>111</v>
      </c>
    </row>
    <row r="25" spans="1:1">
      <c r="A25" s="102"/>
    </row>
    <row r="26" spans="1:1" ht="30">
      <c r="A26" s="102" t="s">
        <v>112</v>
      </c>
    </row>
    <row r="27" spans="1:1">
      <c r="A27" s="102"/>
    </row>
    <row r="28" spans="1:1" ht="15.6">
      <c r="A28" s="103" t="s">
        <v>113</v>
      </c>
    </row>
    <row r="29" spans="1:1">
      <c r="A29" s="102" t="s">
        <v>114</v>
      </c>
    </row>
    <row r="30" spans="1:1">
      <c r="A30" s="104" t="s">
        <v>115</v>
      </c>
    </row>
    <row r="31" spans="1:1">
      <c r="A31" s="102" t="s">
        <v>116</v>
      </c>
    </row>
    <row r="32" spans="1:1">
      <c r="A32" s="102"/>
    </row>
    <row r="33" spans="1:1">
      <c r="A33" s="102"/>
    </row>
    <row r="34" spans="1:1">
      <c r="A34" s="102"/>
    </row>
  </sheetData>
  <sheetProtection algorithmName="SHA-512" hashValue="1NdNJDrS7zYOy7pWO5mgwZhtV7wEFn0WdOw1oMPah6CbzjlwjPXa/cSKQWlcj1q5fZBbEqsp6Sm4rtN3NoOW5Q==" saltValue="iKswPJ7JPNR/GsOfrDXiFg==" spinCount="100000" sheet="1" objects="1" scenarios="1"/>
  <hyperlinks>
    <hyperlink ref="A30" r:id="rId1"/>
  </hyperlinks>
  <pageMargins left="0.25" right="0.25" top="0.75" bottom="0.75" header="0.3" footer="0.3"/>
  <pageSetup scale="94"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Church Info, Deposits Balances</vt:lpstr>
      <vt:lpstr>Female Campers</vt:lpstr>
      <vt:lpstr>Reg Changes</vt:lpstr>
      <vt:lpstr>Binder Requirement</vt:lpstr>
      <vt:lpstr>Camp Check List</vt:lpstr>
      <vt:lpstr>'Church Info, Deposits Balances'!Print_Area</vt:lpstr>
      <vt:lpstr>'Female Campers'!Print_Area</vt:lpstr>
      <vt:lpstr>'Reg Changes'!Print_Area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Jones</dc:creator>
  <cp:lastModifiedBy>Suzi Ronning</cp:lastModifiedBy>
  <cp:lastPrinted>2018-03-29T19:33:59Z</cp:lastPrinted>
  <dcterms:created xsi:type="dcterms:W3CDTF">2010-03-05T22:03:33Z</dcterms:created>
  <dcterms:modified xsi:type="dcterms:W3CDTF">2018-03-29T19:38:29Z</dcterms:modified>
</cp:coreProperties>
</file>